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Nemocnice výměník tepla\VŘ\Příloha č. 5 - Soupis prací, dodávek a služeb\"/>
    </mc:Choice>
  </mc:AlternateContent>
  <xr:revisionPtr revIDLastSave="0" documentId="13_ncr:1_{C7E472A3-CD4B-4473-9ACA-C2A3C437E207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1 1 Pol" sheetId="12" r:id="rId4"/>
    <sheet name="PS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'PS1 1 Pol'!$1:$7</definedName>
    <definedName name="_xlnm.Print_Titles" localSheetId="4">'PS1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'PS1 1 Pol'!$A$1:$X$338</definedName>
    <definedName name="_xlnm.Print_Area" localSheetId="4">'PS1 2 Pol'!$A$1:$X$53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G42" i="1"/>
  <c r="F42" i="1"/>
  <c r="G41" i="1"/>
  <c r="F41" i="1"/>
  <c r="G40" i="1"/>
  <c r="F40" i="1"/>
  <c r="G39" i="1"/>
  <c r="F39" i="1"/>
  <c r="G43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G11" i="13"/>
  <c r="I11" i="13"/>
  <c r="I10" i="13" s="1"/>
  <c r="K11" i="13"/>
  <c r="K10" i="13" s="1"/>
  <c r="M11" i="13"/>
  <c r="M10" i="13" s="1"/>
  <c r="O11" i="13"/>
  <c r="O10" i="13" s="1"/>
  <c r="Q11" i="13"/>
  <c r="Q10" i="13" s="1"/>
  <c r="V11" i="13"/>
  <c r="V10" i="13" s="1"/>
  <c r="G14" i="13"/>
  <c r="G10" i="13" s="1"/>
  <c r="I14" i="13"/>
  <c r="K14" i="13"/>
  <c r="M14" i="13"/>
  <c r="O14" i="13"/>
  <c r="Q14" i="13"/>
  <c r="V14" i="13"/>
  <c r="G16" i="13"/>
  <c r="I16" i="13"/>
  <c r="K16" i="13"/>
  <c r="M16" i="13"/>
  <c r="O16" i="13"/>
  <c r="Q16" i="13"/>
  <c r="V16" i="13"/>
  <c r="G18" i="13"/>
  <c r="O18" i="13"/>
  <c r="G19" i="13"/>
  <c r="I19" i="13"/>
  <c r="I18" i="13" s="1"/>
  <c r="K19" i="13"/>
  <c r="K18" i="13" s="1"/>
  <c r="M19" i="13"/>
  <c r="M18" i="13" s="1"/>
  <c r="O19" i="13"/>
  <c r="Q19" i="13"/>
  <c r="Q18" i="13" s="1"/>
  <c r="V19" i="13"/>
  <c r="V18" i="13" s="1"/>
  <c r="G20" i="13"/>
  <c r="I20" i="13"/>
  <c r="K20" i="13"/>
  <c r="O20" i="13"/>
  <c r="Q20" i="13"/>
  <c r="V20" i="13"/>
  <c r="G21" i="13"/>
  <c r="M21" i="13" s="1"/>
  <c r="M20" i="13" s="1"/>
  <c r="I21" i="13"/>
  <c r="K21" i="13"/>
  <c r="O21" i="13"/>
  <c r="Q21" i="13"/>
  <c r="V21" i="13"/>
  <c r="G23" i="13"/>
  <c r="M23" i="13" s="1"/>
  <c r="I23" i="13"/>
  <c r="I22" i="13" s="1"/>
  <c r="K23" i="13"/>
  <c r="O23" i="13"/>
  <c r="Q23" i="13"/>
  <c r="Q22" i="13" s="1"/>
  <c r="V23" i="13"/>
  <c r="V22" i="13" s="1"/>
  <c r="G24" i="13"/>
  <c r="I24" i="13"/>
  <c r="K24" i="13"/>
  <c r="K22" i="13" s="1"/>
  <c r="M24" i="13"/>
  <c r="O24" i="13"/>
  <c r="O22" i="13" s="1"/>
  <c r="Q24" i="13"/>
  <c r="V24" i="13"/>
  <c r="G25" i="13"/>
  <c r="G22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8" i="13"/>
  <c r="I28" i="13"/>
  <c r="Q28" i="13"/>
  <c r="G29" i="13"/>
  <c r="I29" i="13"/>
  <c r="K29" i="13"/>
  <c r="K28" i="13" s="1"/>
  <c r="M29" i="13"/>
  <c r="M28" i="13" s="1"/>
  <c r="O29" i="13"/>
  <c r="O28" i="13" s="1"/>
  <c r="Q29" i="13"/>
  <c r="V29" i="13"/>
  <c r="V28" i="13" s="1"/>
  <c r="G30" i="13"/>
  <c r="O30" i="13"/>
  <c r="V30" i="13"/>
  <c r="G31" i="13"/>
  <c r="M31" i="13" s="1"/>
  <c r="M30" i="13" s="1"/>
  <c r="I31" i="13"/>
  <c r="I30" i="13" s="1"/>
  <c r="K31" i="13"/>
  <c r="O31" i="13"/>
  <c r="Q31" i="13"/>
  <c r="V31" i="13"/>
  <c r="G33" i="13"/>
  <c r="I33" i="13"/>
  <c r="K33" i="13"/>
  <c r="M33" i="13"/>
  <c r="O33" i="13"/>
  <c r="Q33" i="13"/>
  <c r="V33" i="13"/>
  <c r="G34" i="13"/>
  <c r="M34" i="13" s="1"/>
  <c r="I34" i="13"/>
  <c r="K34" i="13"/>
  <c r="K30" i="13" s="1"/>
  <c r="O34" i="13"/>
  <c r="Q34" i="13"/>
  <c r="V34" i="13"/>
  <c r="G35" i="13"/>
  <c r="I35" i="13"/>
  <c r="K35" i="13"/>
  <c r="M35" i="13"/>
  <c r="O35" i="13"/>
  <c r="Q35" i="13"/>
  <c r="Q30" i="13" s="1"/>
  <c r="V35" i="13"/>
  <c r="G36" i="13"/>
  <c r="I36" i="13"/>
  <c r="M36" i="13"/>
  <c r="Q36" i="13"/>
  <c r="G37" i="13"/>
  <c r="I37" i="13"/>
  <c r="K37" i="13"/>
  <c r="M37" i="13"/>
  <c r="O37" i="13"/>
  <c r="Q37" i="13"/>
  <c r="V37" i="13"/>
  <c r="V36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I41" i="13"/>
  <c r="K41" i="13"/>
  <c r="K36" i="13" s="1"/>
  <c r="M41" i="13"/>
  <c r="O41" i="13"/>
  <c r="O36" i="13" s="1"/>
  <c r="Q41" i="13"/>
  <c r="V41" i="13"/>
  <c r="AE43" i="13"/>
  <c r="G328" i="12"/>
  <c r="BA302" i="12"/>
  <c r="BA297" i="12"/>
  <c r="BA292" i="12"/>
  <c r="BA113" i="12"/>
  <c r="BA83" i="12"/>
  <c r="BA67" i="12"/>
  <c r="BA24" i="12"/>
  <c r="BA9" i="12"/>
  <c r="G10" i="12"/>
  <c r="I10" i="12"/>
  <c r="I8" i="12" s="1"/>
  <c r="K10" i="12"/>
  <c r="K8" i="12" s="1"/>
  <c r="M10" i="12"/>
  <c r="O10" i="12"/>
  <c r="O8" i="12" s="1"/>
  <c r="Q10" i="12"/>
  <c r="Q8" i="12" s="1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5" i="12"/>
  <c r="I25" i="12"/>
  <c r="I23" i="12" s="1"/>
  <c r="K25" i="12"/>
  <c r="K23" i="12" s="1"/>
  <c r="M25" i="12"/>
  <c r="O25" i="12"/>
  <c r="O23" i="12" s="1"/>
  <c r="Q25" i="12"/>
  <c r="Q23" i="12" s="1"/>
  <c r="V25" i="12"/>
  <c r="V23" i="12" s="1"/>
  <c r="G26" i="12"/>
  <c r="G23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G57" i="12" s="1"/>
  <c r="I58" i="12"/>
  <c r="I57" i="12" s="1"/>
  <c r="K58" i="12"/>
  <c r="K57" i="12" s="1"/>
  <c r="O58" i="12"/>
  <c r="O57" i="12" s="1"/>
  <c r="Q58" i="12"/>
  <c r="Q57" i="12" s="1"/>
  <c r="V58" i="12"/>
  <c r="V57" i="12" s="1"/>
  <c r="G88" i="12"/>
  <c r="M88" i="12" s="1"/>
  <c r="I88" i="12"/>
  <c r="K88" i="12"/>
  <c r="O88" i="12"/>
  <c r="Q88" i="12"/>
  <c r="V88" i="12"/>
  <c r="G100" i="12"/>
  <c r="M100" i="12" s="1"/>
  <c r="I100" i="12"/>
  <c r="K100" i="12"/>
  <c r="O100" i="12"/>
  <c r="Q100" i="12"/>
  <c r="V100" i="12"/>
  <c r="G112" i="12"/>
  <c r="M112" i="12" s="1"/>
  <c r="I112" i="12"/>
  <c r="K112" i="12"/>
  <c r="O112" i="12"/>
  <c r="Q112" i="12"/>
  <c r="V112" i="12"/>
  <c r="G126" i="12"/>
  <c r="M126" i="12" s="1"/>
  <c r="I126" i="12"/>
  <c r="K126" i="12"/>
  <c r="O126" i="12"/>
  <c r="Q126" i="12"/>
  <c r="V126" i="12"/>
  <c r="G132" i="12"/>
  <c r="I132" i="12"/>
  <c r="K132" i="12"/>
  <c r="M132" i="12"/>
  <c r="O132" i="12"/>
  <c r="Q132" i="12"/>
  <c r="V132" i="12"/>
  <c r="G138" i="12"/>
  <c r="I138" i="12"/>
  <c r="K138" i="12"/>
  <c r="M138" i="12"/>
  <c r="O138" i="12"/>
  <c r="Q138" i="12"/>
  <c r="V138" i="12"/>
  <c r="G144" i="12"/>
  <c r="I144" i="12"/>
  <c r="K144" i="12"/>
  <c r="M144" i="12"/>
  <c r="O144" i="12"/>
  <c r="Q144" i="12"/>
  <c r="V144" i="12"/>
  <c r="G150" i="12"/>
  <c r="M150" i="12" s="1"/>
  <c r="I150" i="12"/>
  <c r="K150" i="12"/>
  <c r="O150" i="12"/>
  <c r="Q150" i="12"/>
  <c r="V150" i="12"/>
  <c r="G156" i="12"/>
  <c r="I156" i="12"/>
  <c r="K156" i="12"/>
  <c r="M156" i="12"/>
  <c r="O156" i="12"/>
  <c r="Q156" i="12"/>
  <c r="V156" i="12"/>
  <c r="G157" i="12"/>
  <c r="G158" i="12"/>
  <c r="I158" i="12"/>
  <c r="K158" i="12"/>
  <c r="K157" i="12" s="1"/>
  <c r="M158" i="12"/>
  <c r="O158" i="12"/>
  <c r="O157" i="12" s="1"/>
  <c r="Q158" i="12"/>
  <c r="Q157" i="12" s="1"/>
  <c r="V158" i="12"/>
  <c r="G160" i="12"/>
  <c r="M160" i="12" s="1"/>
  <c r="I160" i="12"/>
  <c r="K160" i="12"/>
  <c r="O160" i="12"/>
  <c r="Q160" i="12"/>
  <c r="V160" i="12"/>
  <c r="V157" i="12" s="1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2" i="12"/>
  <c r="I172" i="12"/>
  <c r="K172" i="12"/>
  <c r="M172" i="12"/>
  <c r="O172" i="12"/>
  <c r="Q172" i="12"/>
  <c r="V172" i="12"/>
  <c r="G174" i="12"/>
  <c r="M174" i="12" s="1"/>
  <c r="I174" i="12"/>
  <c r="I157" i="12" s="1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G193" i="12"/>
  <c r="I193" i="12"/>
  <c r="K193" i="12"/>
  <c r="M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I201" i="12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G210" i="12"/>
  <c r="I210" i="12"/>
  <c r="K210" i="12"/>
  <c r="M210" i="12"/>
  <c r="O210" i="12"/>
  <c r="Q210" i="12"/>
  <c r="V210" i="12"/>
  <c r="G211" i="12"/>
  <c r="I211" i="12"/>
  <c r="K211" i="12"/>
  <c r="M211" i="12"/>
  <c r="O211" i="12"/>
  <c r="Q211" i="12"/>
  <c r="V211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Q237" i="12"/>
  <c r="V237" i="12"/>
  <c r="G239" i="12"/>
  <c r="M239" i="12" s="1"/>
  <c r="I239" i="12"/>
  <c r="K239" i="12"/>
  <c r="K238" i="12" s="1"/>
  <c r="O239" i="12"/>
  <c r="O238" i="12" s="1"/>
  <c r="Q239" i="12"/>
  <c r="Q238" i="12" s="1"/>
  <c r="V239" i="12"/>
  <c r="V238" i="12" s="1"/>
  <c r="G240" i="12"/>
  <c r="I240" i="12"/>
  <c r="I238" i="12" s="1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I242" i="12"/>
  <c r="K242" i="12"/>
  <c r="M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I248" i="12"/>
  <c r="K248" i="12"/>
  <c r="M248" i="12"/>
  <c r="O248" i="12"/>
  <c r="Q248" i="12"/>
  <c r="V248" i="12"/>
  <c r="G249" i="12"/>
  <c r="I249" i="12"/>
  <c r="K249" i="12"/>
  <c r="M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2" i="12"/>
  <c r="I252" i="12"/>
  <c r="K252" i="12"/>
  <c r="M252" i="12"/>
  <c r="O252" i="12"/>
  <c r="Q252" i="12"/>
  <c r="V252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6" i="12"/>
  <c r="I256" i="12"/>
  <c r="K256" i="12"/>
  <c r="M256" i="12"/>
  <c r="O256" i="12"/>
  <c r="Q256" i="12"/>
  <c r="V256" i="12"/>
  <c r="G257" i="12"/>
  <c r="I257" i="12"/>
  <c r="K257" i="12"/>
  <c r="M257" i="12"/>
  <c r="O257" i="12"/>
  <c r="Q257" i="12"/>
  <c r="V257" i="12"/>
  <c r="G260" i="12"/>
  <c r="I260" i="12"/>
  <c r="K260" i="12"/>
  <c r="M260" i="12"/>
  <c r="O260" i="12"/>
  <c r="Q260" i="12"/>
  <c r="V260" i="12"/>
  <c r="G263" i="12"/>
  <c r="I263" i="12"/>
  <c r="K263" i="12"/>
  <c r="M263" i="12"/>
  <c r="O263" i="12"/>
  <c r="Q263" i="12"/>
  <c r="V263" i="12"/>
  <c r="G266" i="12"/>
  <c r="I266" i="12"/>
  <c r="K266" i="12"/>
  <c r="M266" i="12"/>
  <c r="O266" i="12"/>
  <c r="Q266" i="12"/>
  <c r="V266" i="12"/>
  <c r="G269" i="12"/>
  <c r="M269" i="12" s="1"/>
  <c r="I269" i="12"/>
  <c r="K269" i="12"/>
  <c r="O269" i="12"/>
  <c r="Q269" i="12"/>
  <c r="V269" i="12"/>
  <c r="G272" i="12"/>
  <c r="I272" i="12"/>
  <c r="K272" i="12"/>
  <c r="M272" i="12"/>
  <c r="O272" i="12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I275" i="12"/>
  <c r="K275" i="12"/>
  <c r="M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K278" i="12"/>
  <c r="G279" i="12"/>
  <c r="I279" i="12"/>
  <c r="K279" i="12"/>
  <c r="M279" i="12"/>
  <c r="O279" i="12"/>
  <c r="Q279" i="12"/>
  <c r="Q278" i="12" s="1"/>
  <c r="V279" i="12"/>
  <c r="V278" i="12" s="1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G283" i="12"/>
  <c r="M283" i="12" s="1"/>
  <c r="I283" i="12"/>
  <c r="I278" i="12" s="1"/>
  <c r="K283" i="12"/>
  <c r="O283" i="12"/>
  <c r="Q283" i="12"/>
  <c r="V283" i="12"/>
  <c r="G284" i="12"/>
  <c r="I284" i="12"/>
  <c r="K284" i="12"/>
  <c r="M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G287" i="12"/>
  <c r="I287" i="12"/>
  <c r="K287" i="12"/>
  <c r="M287" i="12"/>
  <c r="O287" i="12"/>
  <c r="O278" i="12" s="1"/>
  <c r="Q287" i="12"/>
  <c r="V287" i="12"/>
  <c r="G289" i="12"/>
  <c r="G288" i="12" s="1"/>
  <c r="I289" i="12"/>
  <c r="I288" i="12" s="1"/>
  <c r="K289" i="12"/>
  <c r="K288" i="12" s="1"/>
  <c r="O289" i="12"/>
  <c r="O288" i="12" s="1"/>
  <c r="Q289" i="12"/>
  <c r="Q288" i="12" s="1"/>
  <c r="V289" i="12"/>
  <c r="V288" i="12" s="1"/>
  <c r="G291" i="12"/>
  <c r="I291" i="12"/>
  <c r="K291" i="12"/>
  <c r="M291" i="12"/>
  <c r="O291" i="12"/>
  <c r="Q291" i="12"/>
  <c r="V291" i="12"/>
  <c r="O293" i="12"/>
  <c r="Q293" i="12"/>
  <c r="V293" i="12"/>
  <c r="G294" i="12"/>
  <c r="M294" i="12" s="1"/>
  <c r="M293" i="12" s="1"/>
  <c r="I294" i="12"/>
  <c r="I293" i="12" s="1"/>
  <c r="K294" i="12"/>
  <c r="K293" i="12" s="1"/>
  <c r="O294" i="12"/>
  <c r="Q294" i="12"/>
  <c r="V294" i="12"/>
  <c r="G296" i="12"/>
  <c r="I296" i="12"/>
  <c r="I295" i="12" s="1"/>
  <c r="K296" i="12"/>
  <c r="K295" i="12" s="1"/>
  <c r="M296" i="12"/>
  <c r="M295" i="12" s="1"/>
  <c r="O296" i="12"/>
  <c r="Q296" i="12"/>
  <c r="V296" i="12"/>
  <c r="G301" i="12"/>
  <c r="I301" i="12"/>
  <c r="K301" i="12"/>
  <c r="M301" i="12"/>
  <c r="O301" i="12"/>
  <c r="O295" i="12" s="1"/>
  <c r="Q301" i="12"/>
  <c r="Q295" i="12" s="1"/>
  <c r="V301" i="12"/>
  <c r="V295" i="12" s="1"/>
  <c r="G303" i="12"/>
  <c r="G295" i="12" s="1"/>
  <c r="I303" i="12"/>
  <c r="K303" i="12"/>
  <c r="M303" i="12"/>
  <c r="O303" i="12"/>
  <c r="Q303" i="12"/>
  <c r="V303" i="12"/>
  <c r="G304" i="12"/>
  <c r="I304" i="12"/>
  <c r="K304" i="12"/>
  <c r="M304" i="12"/>
  <c r="O304" i="12"/>
  <c r="Q304" i="12"/>
  <c r="V304" i="12"/>
  <c r="G307" i="12"/>
  <c r="I307" i="12"/>
  <c r="K307" i="12"/>
  <c r="M307" i="12"/>
  <c r="O307" i="12"/>
  <c r="O306" i="12" s="1"/>
  <c r="Q307" i="12"/>
  <c r="V307" i="12"/>
  <c r="V306" i="12" s="1"/>
  <c r="G308" i="12"/>
  <c r="G306" i="12" s="1"/>
  <c r="I308" i="12"/>
  <c r="I306" i="12" s="1"/>
  <c r="K308" i="12"/>
  <c r="K306" i="12" s="1"/>
  <c r="M308" i="12"/>
  <c r="O308" i="12"/>
  <c r="Q308" i="12"/>
  <c r="Q306" i="12" s="1"/>
  <c r="V308" i="12"/>
  <c r="G309" i="12"/>
  <c r="I309" i="12"/>
  <c r="K309" i="12"/>
  <c r="M309" i="12"/>
  <c r="O309" i="12"/>
  <c r="Q309" i="12"/>
  <c r="V309" i="12"/>
  <c r="G310" i="12"/>
  <c r="I310" i="12"/>
  <c r="K310" i="12"/>
  <c r="M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V312" i="12"/>
  <c r="G313" i="12"/>
  <c r="I313" i="12"/>
  <c r="K313" i="12"/>
  <c r="M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I315" i="12"/>
  <c r="K315" i="12"/>
  <c r="M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I317" i="12"/>
  <c r="K317" i="12"/>
  <c r="M317" i="12"/>
  <c r="O317" i="12"/>
  <c r="Q317" i="12"/>
  <c r="V317" i="12"/>
  <c r="G318" i="12"/>
  <c r="I318" i="12"/>
  <c r="K318" i="12"/>
  <c r="M318" i="12"/>
  <c r="O318" i="12"/>
  <c r="Q318" i="12"/>
  <c r="V318" i="12"/>
  <c r="G319" i="12"/>
  <c r="I319" i="12"/>
  <c r="K319" i="12"/>
  <c r="M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I322" i="12"/>
  <c r="K322" i="12"/>
  <c r="M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I324" i="12"/>
  <c r="K324" i="12"/>
  <c r="M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I326" i="12"/>
  <c r="K326" i="12"/>
  <c r="M326" i="12"/>
  <c r="O326" i="12"/>
  <c r="Q326" i="12"/>
  <c r="V326" i="12"/>
  <c r="AE328" i="12"/>
  <c r="I20" i="1"/>
  <c r="I19" i="1"/>
  <c r="I18" i="1"/>
  <c r="I17" i="1"/>
  <c r="I16" i="1"/>
  <c r="I84" i="1"/>
  <c r="J80" i="1" s="1"/>
  <c r="AZ62" i="1"/>
  <c r="AZ60" i="1"/>
  <c r="AZ58" i="1"/>
  <c r="AZ56" i="1"/>
  <c r="AZ54" i="1"/>
  <c r="AZ53" i="1"/>
  <c r="AZ51" i="1"/>
  <c r="AZ49" i="1"/>
  <c r="AZ47" i="1"/>
  <c r="AZ45" i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69" i="1" l="1"/>
  <c r="J68" i="1"/>
  <c r="J73" i="1"/>
  <c r="J74" i="1"/>
  <c r="J82" i="1"/>
  <c r="J75" i="1"/>
  <c r="J71" i="1"/>
  <c r="J76" i="1"/>
  <c r="J72" i="1"/>
  <c r="J70" i="1"/>
  <c r="J77" i="1"/>
  <c r="J78" i="1"/>
  <c r="J81" i="1"/>
  <c r="J83" i="1"/>
  <c r="J79" i="1"/>
  <c r="G26" i="1"/>
  <c r="A26" i="1"/>
  <c r="G28" i="1"/>
  <c r="G23" i="1"/>
  <c r="AF43" i="13"/>
  <c r="M25" i="13"/>
  <c r="M22" i="13" s="1"/>
  <c r="M306" i="12"/>
  <c r="M157" i="12"/>
  <c r="M278" i="12"/>
  <c r="M8" i="12"/>
  <c r="M238" i="12"/>
  <c r="G278" i="12"/>
  <c r="M58" i="12"/>
  <c r="M57" i="12" s="1"/>
  <c r="M26" i="12"/>
  <c r="M23" i="12" s="1"/>
  <c r="G293" i="12"/>
  <c r="AF328" i="12"/>
  <c r="M289" i="12"/>
  <c r="M288" i="12" s="1"/>
  <c r="G238" i="12"/>
  <c r="G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84" i="1" l="1"/>
  <c r="A23" i="1"/>
  <c r="J40" i="1"/>
  <c r="J39" i="1"/>
  <c r="J43" i="1" s="1"/>
  <c r="J42" i="1"/>
  <c r="J41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Klus</author>
  </authors>
  <commentList>
    <comment ref="S6" authorId="0" shapeId="0" xr:uid="{AC9D6A9E-F3EE-4B17-9D03-1973A1D9BB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559B8D6-F926-40A3-965B-603DF7EDEB5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Klus</author>
  </authors>
  <commentList>
    <comment ref="S6" authorId="0" shapeId="0" xr:uid="{D4CB15AE-EC55-4EED-8EE5-A596C4E4547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36FEEE6-185B-46DD-A6DE-02D617A2762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<sst xmlns="http://schemas.openxmlformats.org/spreadsheetml/2006/main" count="1994" uniqueCount="650">
  <si>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</si>
  <si>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</si>
  <si>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</si>
  <si>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</si>
  <si>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</si>
  <si>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</si>
  <si>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</si>
  <si>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</si>
  <si>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</si>
  <si>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</si>
  <si>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</si>
  <si>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</si>
  <si>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</si>
  <si>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</si>
  <si>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</si>
  <si>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</si>
  <si>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</si>
  <si>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</si>
  <si>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</si>
  <si>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</si>
  <si>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</si>
  <si>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</si>
  <si>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</si>
  <si>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</si>
  <si>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</si>
  <si>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</si>
  <si>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</si>
  <si>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</si>
  <si>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</si>
  <si>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</si>
  <si>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</si>
  <si>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</si>
  <si>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</si>
  <si>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</si>
  <si>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</si>
  <si>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</si>
  <si>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</si>
  <si>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</si>
  <si>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</si>
  <si>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</si>
  <si>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</si>
  <si>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</si>
  <si>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</si>
  <si>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038</t>
  </si>
  <si>
    <t>Rekonstrukce VS v areálu městské nemocnice Odry</t>
  </si>
  <si>
    <t>Městská nemocnice v Odrách, příspěvková organizace</t>
  </si>
  <si>
    <t>Nadační 375/1</t>
  </si>
  <si>
    <t>Odry</t>
  </si>
  <si>
    <t>74235</t>
  </si>
  <si>
    <t>66183596</t>
  </si>
  <si>
    <t>CZ66183596</t>
  </si>
  <si>
    <t>Stavba</t>
  </si>
  <si>
    <t>PS1</t>
  </si>
  <si>
    <t>Výměníková stanice a rekonstrukce R/S</t>
  </si>
  <si>
    <t>1</t>
  </si>
  <si>
    <t>rozpočet DPS1.1 technologie</t>
  </si>
  <si>
    <t>2</t>
  </si>
  <si>
    <t>rozpočet DPS1.1 stavební přípomoc</t>
  </si>
  <si>
    <t>Celkem za stavbu</t>
  </si>
  <si>
    <t>CZK</t>
  </si>
  <si>
    <t>#POPS</t>
  </si>
  <si>
    <t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  se souhlasem zadavatele veškeré potřebné informace, nutné pro zodpovědné stanovení nabídkové ceny.</t>
  </si>
  <si>
    <t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t>
  </si>
  <si>
    <t>Součástí nabídkové ceny je rovněž tzv. dodavatelská příprava stavby a dodavatelská dokumentace, kterou je nutno předložit technickému dozoru investora, případně zástupci projektanta.</t>
  </si>
  <si>
    <t>Bude-li dodavatel poskytovat projektovou dokumentaci k ocenění svým subdodavatelům, je nutno jej seznámit se všemi skutečnostmi a podmínkami, určenými pro stanovení celkových nákladů i jednotkové ceny.</t>
  </si>
  <si>
    <t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povinen ji doplnit  do nabídky a ocenit ji.</t>
  </si>
  <si>
    <t>Rekapitulace dílů</t>
  </si>
  <si>
    <t>Typ dílu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</si>
  <si>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</si>
  <si>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</si>
  <si>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</si>
  <si>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</si>
  <si>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</si>
  <si>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</si>
  <si>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</si>
  <si>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</si>
  <si>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</si>
  <si>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</si>
  <si>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</si>
  <si>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</si>
  <si>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</si>
  <si>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</si>
  <si>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</si>
  <si>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</si>
  <si>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</si>
  <si>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</si>
  <si>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</si>
  <si>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</si>
  <si>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</si>
  <si>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</si>
  <si>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</si>
  <si>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</si>
  <si>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M21</t>
  </si>
  <si>
    <t>Elektromontáže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</si>
  <si>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</si>
  <si>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</si>
  <si>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</si>
  <si>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</si>
  <si>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</si>
  <si>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</si>
  <si>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</si>
  <si>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</si>
  <si>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</si>
  <si>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</si>
  <si>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</si>
  <si>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</si>
  <si>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</si>
  <si>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</si>
  <si>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</si>
  <si>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</si>
  <si>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</si>
  <si>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</si>
  <si>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</si>
  <si>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</si>
  <si>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</si>
  <si>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</si>
  <si>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</si>
  <si>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</si>
  <si>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</si>
  <si>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</si>
  <si>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</si>
  <si>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</si>
  <si>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</si>
  <si>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</si>
  <si>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</si>
  <si>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</si>
  <si>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</si>
  <si>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</si>
  <si>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Stávající zásobníkové ohřívače a kotel musí být demontovány a rozřezány už v kotelně, aby šly odnést/vyvézt výtahem ven.</t>
  </si>
  <si>
    <t>POP</t>
  </si>
  <si>
    <t>732420814R00</t>
  </si>
  <si>
    <t>Demontáž čerpadel oběhových spirálních DN 65</t>
  </si>
  <si>
    <t>kus</t>
  </si>
  <si>
    <t>RTS 20/ I</t>
  </si>
  <si>
    <t>Práce</t>
  </si>
  <si>
    <t>POL1_</t>
  </si>
  <si>
    <t>733120819R00</t>
  </si>
  <si>
    <t>Demontáž potrubí z hladkých trubek do D 60,3 včetně tvarovek a izolace</t>
  </si>
  <si>
    <t>m</t>
  </si>
  <si>
    <t>733120839R00</t>
  </si>
  <si>
    <t>Demontáž potrubí z hladkých trubek do D 219 včetně tvarovek a izolace</t>
  </si>
  <si>
    <t>734100813R00</t>
  </si>
  <si>
    <t>Demontáž armatur se dvěma přírubami do DN 150 včetně připojení a spojovacího materiálu</t>
  </si>
  <si>
    <t>734200824R00</t>
  </si>
  <si>
    <t>Demontáž armatur se 2závity do G 2 včetně připojení a spojovacího materiálu</t>
  </si>
  <si>
    <t>734410851R00</t>
  </si>
  <si>
    <t>Demontáž měření včetně připojení, jímky a návarku</t>
  </si>
  <si>
    <t>767996801R00</t>
  </si>
  <si>
    <t>Demontáž atypických ocelových konstr. do 50 kg Demontáž uložení/zavěšení potrubí</t>
  </si>
  <si>
    <t>kg</t>
  </si>
  <si>
    <t>R_3163088T00</t>
  </si>
  <si>
    <t>Deskový výměník tepla PWT (2x 350 kW), včetně izolace</t>
  </si>
  <si>
    <t xml:space="preserve">ks    </t>
  </si>
  <si>
    <t>Vlastní</t>
  </si>
  <si>
    <t>Kalkul</t>
  </si>
  <si>
    <t>R_3163089T00</t>
  </si>
  <si>
    <t>Kotel na tuhá paliva (cca 1700 x 1200 x 1500 mm), včetně kouřovodu uvnitř kotelny</t>
  </si>
  <si>
    <t>R_3163090T00</t>
  </si>
  <si>
    <t>Zásobníkový ohřívač vody o objemu 4000 l</t>
  </si>
  <si>
    <t>R_3163091T00</t>
  </si>
  <si>
    <t>Rozdělovač DN150 (délka cca 500, 900 mm)</t>
  </si>
  <si>
    <t>R_3163092T00</t>
  </si>
  <si>
    <t>Sběrač DN150 (délka cca 1500 mm)</t>
  </si>
  <si>
    <t>R_3163094T00</t>
  </si>
  <si>
    <t>HVDT - Hydraulický vyrovnávač dynamických tlaků</t>
  </si>
  <si>
    <t>Izolace potrubí bude splňovat požadavky vyhlášky č. 193/2007. Potrubí bude opatřeno izolací z minerálních vláken s povrchovou úpravou Al polepem nebo z hliníkového plechu. Pokud bude mít tepelná izolace měrnou hodnotu součinitele tepelné vodivosti max. 0,053 W/m.K (při teplotě 100 °C), tloušťky izolací budou dle níže uvedené specifikace.</t>
  </si>
  <si>
    <t>722182001R00</t>
  </si>
  <si>
    <t>Montáž izol.skruží na potrubí přímé DN 25,sam.spoj</t>
  </si>
  <si>
    <t>722182004R00</t>
  </si>
  <si>
    <t>Montáž izol.skruží na potrubí přímé DN 40,sam.spoj</t>
  </si>
  <si>
    <t>722182006R00</t>
  </si>
  <si>
    <t>Montáž izol.skruží na potrubí přímé DN 80,sam.spoj</t>
  </si>
  <si>
    <t>722182096R00</t>
  </si>
  <si>
    <t>Příplatek za montáž izolačních tvarovek do DN 80</t>
  </si>
  <si>
    <t>631433001R</t>
  </si>
  <si>
    <t>Pouzdro potrubní AluR 22/20 mm vinuté z minerální vlny opatřené folií s Al vrstvou a armovanou sítí</t>
  </si>
  <si>
    <t>SPCM</t>
  </si>
  <si>
    <t>Specifikace</t>
  </si>
  <si>
    <t>POL3_</t>
  </si>
  <si>
    <t>631433202R</t>
  </si>
  <si>
    <t>Pouzdro potrubní AluR 28/30 mm vinuté z minerální vlny opatřené folií s Al vrstvou a armovanou sítí</t>
  </si>
  <si>
    <t>Indiv</t>
  </si>
  <si>
    <t>631433203R</t>
  </si>
  <si>
    <t>Pouzdro potrubní AluR 35/30 mm vinuté z minerální vlny opatřené folií s Al vrstvou a armovanou sítí</t>
  </si>
  <si>
    <t>631433304R</t>
  </si>
  <si>
    <t>Pouzdro potrubní AluR 42/40 mm vinuté z minerální vlny opatřené folií s Al vrstvou a armovanou sítí</t>
  </si>
  <si>
    <t>631433305R</t>
  </si>
  <si>
    <t>Pouzdro potrubní AluR 48/40 mm vinuté z minerální vlny opatřené folií s Al vrstvou a armovanou sítí</t>
  </si>
  <si>
    <t>631433506R</t>
  </si>
  <si>
    <t>Pouzdro potrubní AluR 54/60 mm vinuté z minerální vlny opatřené folií s Al vrstvou a armovanou sítí</t>
  </si>
  <si>
    <t>631433509R</t>
  </si>
  <si>
    <t>Pouzdro potrubní AluR 70/60 mm vinuté z minerální vlny opatřené folií s Al vrstvou a armovanou sítí</t>
  </si>
  <si>
    <t>631433511R</t>
  </si>
  <si>
    <t>Pouzdro potrubní AluR 89/60 mm vinuté z minerální vlny opatřené folií s Al vrstvou a armovanou sítí</t>
  </si>
  <si>
    <t>R_3163047T</t>
  </si>
  <si>
    <t>Tepelná izolace 3-cestného ventilu s elektropohonem DN50- IKA 150 - V/EL</t>
  </si>
  <si>
    <t>R_3163048T</t>
  </si>
  <si>
    <t>Tepelná izolace 3-cestného ventilu s elektropohonem DN40- IKA 150 - V/EL</t>
  </si>
  <si>
    <t>R_3163049T</t>
  </si>
  <si>
    <t>Tepelná izolace 3-cestného ventilu s elektropohonem DN32- IKA 150 - V/EL</t>
  </si>
  <si>
    <t>R_3163050T</t>
  </si>
  <si>
    <t>Tepelná izolace 3-cestného ventilu s elektropohonem DN20- IKA 150 - V/EL</t>
  </si>
  <si>
    <t>R_3163051T</t>
  </si>
  <si>
    <t>Tepelná izolace armatur pro uzavírací klapku DN80- IKA 150 - KL</t>
  </si>
  <si>
    <t>R_3163052T</t>
  </si>
  <si>
    <t>Tepelná izolace armatur pro uzavírací klapku DN65- IKA 150 - KL</t>
  </si>
  <si>
    <t>R_3163053T</t>
  </si>
  <si>
    <t>Tepelná izolace armatur pro zpětnou klapku DN65- IKA 150 - KL</t>
  </si>
  <si>
    <t>R_3163054T</t>
  </si>
  <si>
    <t>Tepelná izolace armatur pro filtr DN65 - IKA 150 - F</t>
  </si>
  <si>
    <t>R_3163055T</t>
  </si>
  <si>
    <t>Tepelná izolace armatur pro filtr 2" - IKA 150 - F</t>
  </si>
  <si>
    <t>R_3163056T</t>
  </si>
  <si>
    <t>Tepelná izolace armatur pro filtr 6/4" - IKA 150 - F</t>
  </si>
  <si>
    <t>R_3163057T</t>
  </si>
  <si>
    <t>Tepelná izolace armatur pro filtr 5/4" - IKA 150 - F</t>
  </si>
  <si>
    <t>R_3163058T</t>
  </si>
  <si>
    <t>Tepelná izolace armatur pro filtr 1" - IKA 150 - F</t>
  </si>
  <si>
    <t>R_3163059T</t>
  </si>
  <si>
    <t>Tepelná izolace armatur pro vyvažovací ventil STAD 2"</t>
  </si>
  <si>
    <t>R_3163060T</t>
  </si>
  <si>
    <t>Tepelná izolace armatur pro vyvažovací ventil STAD 6/4"</t>
  </si>
  <si>
    <t>R_3163061T</t>
  </si>
  <si>
    <t>Tepelná izolace armatur pro vyvažovací ventil STAD 5/4"</t>
  </si>
  <si>
    <t>R_3163062T</t>
  </si>
  <si>
    <t>Tepelná izolace armatur pro vyvažovací ventil STAD 3/4"</t>
  </si>
  <si>
    <t>R_3163063T</t>
  </si>
  <si>
    <t>Tepelná izolace armatur pro egulátor tlakové diference STAP 6/4"</t>
  </si>
  <si>
    <t>R_3163064T</t>
  </si>
  <si>
    <t>Montážní materiál izolací</t>
  </si>
  <si>
    <t>soubor</t>
  </si>
  <si>
    <t>R_3163065T</t>
  </si>
  <si>
    <t>Doprava</t>
  </si>
  <si>
    <t>998713201R00</t>
  </si>
  <si>
    <t>Přesun hmot pro izolace tepelné, výšky do 6 m</t>
  </si>
  <si>
    <t>Přesun hmot</t>
  </si>
  <si>
    <t>POL7_</t>
  </si>
  <si>
    <t>73200001</t>
  </si>
  <si>
    <t>Sestava předávací stanice topná voda/topná voda - např. Cetetherm</t>
  </si>
  <si>
    <t>- zaškolení obsluhy</t>
  </si>
  <si>
    <t>73200002</t>
  </si>
  <si>
    <t>Rozdělovač topné vody,  viz. výkres č. 069_20_6P11-5</t>
  </si>
  <si>
    <t>- DN150, délky 1940 mm</t>
  </si>
  <si>
    <t>- materiál: uhlíková ocel P235TR2</t>
  </si>
  <si>
    <t>- médium: voda</t>
  </si>
  <si>
    <t>- provozní tlak po: 200-250 kPa</t>
  </si>
  <si>
    <t>- max. dovolený tlak psv: 3,0 bar</t>
  </si>
  <si>
    <t>- provozní teplota to: 80 °C</t>
  </si>
  <si>
    <t>- max. dovolená teplota ts: 110 °C</t>
  </si>
  <si>
    <t/>
  </si>
  <si>
    <t>- základní nátěr</t>
  </si>
  <si>
    <t>- podpěry na podlahu (žárově zinkované, antivibrační podpěry)</t>
  </si>
  <si>
    <t>- tepelná izolace PUR tl. 100 mm s Al úpravou</t>
  </si>
  <si>
    <t>73200003</t>
  </si>
  <si>
    <t>Sběrač topné vody,  viz. výkres č. 069_20_6P11-5</t>
  </si>
  <si>
    <t>73200004</t>
  </si>
  <si>
    <t>Stávající expanzní automat - Reflex Variomat 1 POUZE MONTÁŽ</t>
  </si>
  <si>
    <t>Stávající čerpadlový expanzní automat pro udržování tlaku, odplyňování a doplňování topné soustavy s expanzní beztlakou nádobou sestavený do funkčního celku pro topnou soustavu.</t>
  </si>
  <si>
    <t xml:space="preserve"> - připojení na soustavu G1", průměr 634 mm</t>
  </si>
  <si>
    <t xml:space="preserve"> - připojení elektro - zásuvka 230V</t>
  </si>
  <si>
    <t xml:space="preserve"> - výkon zdroje 400 kW</t>
  </si>
  <si>
    <t xml:space="preserve"> - tepota soustavy 80/60 °C</t>
  </si>
  <si>
    <t xml:space="preserve"> - statický tlak pst  1,7 bar</t>
  </si>
  <si>
    <t xml:space="preserve"> - minimální provozní tlak po 1 bar</t>
  </si>
  <si>
    <t xml:space="preserve"> - tlak soustavy pe  2,0 bar</t>
  </si>
  <si>
    <t xml:space="preserve"> - otevírací tlak pojistného ventilu psv  3,0 bar</t>
  </si>
  <si>
    <t xml:space="preserve"> - udržování tlaku jedním odstředivým nerezovým čerpadlem ve spojení s jedním kulovým</t>
  </si>
  <si>
    <t xml:space="preserve">   kohoutem s elektro pohonem jako přepouštěcí zřízení v rozsahu +/- 0,2 bar</t>
  </si>
  <si>
    <t>73200005</t>
  </si>
  <si>
    <t>Oběhové elektronické mokroběžné čerpadlo včetně šroubení - např. Grundfos ALPHA2 25-60</t>
  </si>
  <si>
    <t>- výtlačná hrdla: G1 1/2", PN10</t>
  </si>
  <si>
    <t>- průtok čerpadla Q: 0,75 m3/h</t>
  </si>
  <si>
    <t>- dopravní výška čerpadla H: 5,8 m</t>
  </si>
  <si>
    <t>- napětí: 1x 230V / 50Hz, příkon do 34 W</t>
  </si>
  <si>
    <t>- snímatelná tepelná izolace</t>
  </si>
  <si>
    <t>73200006</t>
  </si>
  <si>
    <t>Oběhové elektronické mokroběžné čerpadlo včetně šroubení - např. Grundfos MAGNA3 32-120</t>
  </si>
  <si>
    <t>- výtlačná hrdla: G2", PN10</t>
  </si>
  <si>
    <t>- průtok čerpadla Q: 5,1 m3/h</t>
  </si>
  <si>
    <t>- dopravní výška čerpadla H:7,5 m</t>
  </si>
  <si>
    <t>- napětí: 1x 230V / 50Hz, příkon do 182 W</t>
  </si>
  <si>
    <t>73200007</t>
  </si>
  <si>
    <t>Oběhové elektronické mokroběžné čerpadlo včetně šroubení - např. Grundfos MAGNA3 40-100 F</t>
  </si>
  <si>
    <t>- výtlačná hrdla: DN40, PN10</t>
  </si>
  <si>
    <t>- průtok čerpadla Q: 7,7 m3/h</t>
  </si>
  <si>
    <t>- dopravní výška čerpadla H: 7,5 m</t>
  </si>
  <si>
    <t>- napětí: 1x 230V / 50Hz, příkon do 359 W</t>
  </si>
  <si>
    <t>73200008</t>
  </si>
  <si>
    <t>Oběhové elektronické mokroběžné čerpadlo včetně šroubení - např. Grundfos MAGNA3 25-80</t>
  </si>
  <si>
    <t>- průtok čerpadla Q: 2,3 m3/h</t>
  </si>
  <si>
    <t>- napětí: 1x 230V / 50Hz, příkon do 116 W</t>
  </si>
  <si>
    <t>73200009</t>
  </si>
  <si>
    <t>- průtok čerpadla Q: 1,8 m3/h</t>
  </si>
  <si>
    <t>- dopravní výška čerpadla H: 3,0 m</t>
  </si>
  <si>
    <t>998724201R00</t>
  </si>
  <si>
    <t>Přesun hmot pro strojní vybavení, výšky do 6 m</t>
  </si>
  <si>
    <t>733111313R00</t>
  </si>
  <si>
    <t>Potrubí závit. běžné svařované v kotelnách DN 15 EN 10216-1 - P235TR2</t>
  </si>
  <si>
    <t>Potrubí včetně tvarovek a zednických výpomocí.</t>
  </si>
  <si>
    <t>733111314R00</t>
  </si>
  <si>
    <t>Potrubí závit. běžné svařované v kotelnách DN 20 EN 10216-1 - P235TR2</t>
  </si>
  <si>
    <t>733111315R00</t>
  </si>
  <si>
    <t>Potrubí závit. běžné svařované v kotelnách DN 25 EN 10216-1 - P235TR2</t>
  </si>
  <si>
    <t>733111316R00</t>
  </si>
  <si>
    <t>Potrubí závit. běžné svařované v kotelnách DN 32 EN 10216-1 - P235TR2</t>
  </si>
  <si>
    <t>733111317R00</t>
  </si>
  <si>
    <t>Potrubí závit. běžné svařované v kotelnách DN 40 EN 10216-1 - P235TR2</t>
  </si>
  <si>
    <t>733111318R00</t>
  </si>
  <si>
    <t>Potrubí závit. běžné svařované v kotelnách DN 50 EN 10216-1 - P235TR2</t>
  </si>
  <si>
    <t>733121222R00</t>
  </si>
  <si>
    <t>Potrubí hladké bezešvé v kotelnách D 76 x 3,2 mm EN 10216-1 - P235TR2</t>
  </si>
  <si>
    <t>733121225R00</t>
  </si>
  <si>
    <t>Potrubí hladké bezešvé v kotelnách D 89 x 3,6 mm EN 10216-1 - P235TR2</t>
  </si>
  <si>
    <t>733161906R00</t>
  </si>
  <si>
    <t>CU přechod 35 - 5/4</t>
  </si>
  <si>
    <t>734172213R00</t>
  </si>
  <si>
    <t>Mezikusy z ocel.trubek hlad.,redukované DN 25/20 EN 10 253-2 - P235TR2</t>
  </si>
  <si>
    <t>734172219R00</t>
  </si>
  <si>
    <t>Mezikusy z ocel.trubek hlad.,redukované DN 40/25 EN 10 253-2 - P235TR2</t>
  </si>
  <si>
    <t>734172222R00</t>
  </si>
  <si>
    <t>Mezikusy z ocel.trubek hlad.,redukované DN 40/32 EN 10 253-2 - P235TR2</t>
  </si>
  <si>
    <t>734172224R00</t>
  </si>
  <si>
    <t>Mezikusy z ocel.trubek hlad.,redukované DN 50/40 EN 10 253-2 - P235TR2</t>
  </si>
  <si>
    <t>734172225R00</t>
  </si>
  <si>
    <t>Mezikusy z ocel.trubek hlad.,redukované DN 65/50 EN 10 253-2 - P235TR2</t>
  </si>
  <si>
    <t>734172226R00</t>
  </si>
  <si>
    <t>Mezikusy z ocel.trubek hlad.,redukované DN 65/40 EN 10 253-2 - P235TR2</t>
  </si>
  <si>
    <t>734172227R00</t>
  </si>
  <si>
    <t>Mezikusy z ocel.trubek hlad.,redukované DN 80/65 EN 10 253-2 - P235TR2</t>
  </si>
  <si>
    <t>734172231R00</t>
  </si>
  <si>
    <t>Mezikusy z ocel.trubek hlad.,redukované DN 100/65 EN 10 253-2 - P235TR2</t>
  </si>
  <si>
    <t>734173413R00</t>
  </si>
  <si>
    <t>Přírubové spoje PN 1,6/I MPa, DN 40 EN 1092-1/11/PN16/3E0, vč. těsnicího a spojovacího materiálu</t>
  </si>
  <si>
    <t>734173416R00</t>
  </si>
  <si>
    <t>Přírubové spoje PN 1,6/I MPa, DN 65 EN 1092-1/11/PN16/3E0, vč. těsnicího a spojovacího materiálu</t>
  </si>
  <si>
    <t>734173417R00</t>
  </si>
  <si>
    <t>Přírubové spoje PN 1,6/I MPa, DN 80 EN 1092-1/11/PN16/3E0, vč. těsnicího a spojovacího materiálu</t>
  </si>
  <si>
    <t>230022008R00</t>
  </si>
  <si>
    <t>Montáž trub.dílů přivař.do 3 kg tř.11-13, 22 x 2,6</t>
  </si>
  <si>
    <t>230022017R00</t>
  </si>
  <si>
    <t>Montáž trub.dílů přivař.do 3 kg tř.11-13, 28 x 2,6</t>
  </si>
  <si>
    <t>230022020R00</t>
  </si>
  <si>
    <t>Montáž trub.dílů přivař.do 3 kg tř.11-13, 31,8x2,6</t>
  </si>
  <si>
    <t>230022026R00</t>
  </si>
  <si>
    <t>Montáž trub.dílů přivař.do 3 kg tř.11-13, 38 x 2,6</t>
  </si>
  <si>
    <t>230022037R00</t>
  </si>
  <si>
    <t>Montáž trub.dílů přivař.do 3 kg tř.11-13, 51 x 2,6</t>
  </si>
  <si>
    <t>230022038R00</t>
  </si>
  <si>
    <t>Montáž trub.dílů přivař.do 3 kg tř.11-13, 57 x 2,9</t>
  </si>
  <si>
    <t>230022046R00</t>
  </si>
  <si>
    <t>Montáž trub.dílů přivař.do 3 kg tř.11-13, 70 x 3,2</t>
  </si>
  <si>
    <t>230022047R00</t>
  </si>
  <si>
    <t>Montáž trub.dílů přivař.do 3 kg tř.11-13, 76 x 3,2</t>
  </si>
  <si>
    <t>230022057R00</t>
  </si>
  <si>
    <t>Montáž trub.dílů přivař.do 3 kg tř.11-13, 89 x 3,6</t>
  </si>
  <si>
    <t>230032026R00</t>
  </si>
  <si>
    <t>Montáž přírubových spojů do PN 16, DN 40</t>
  </si>
  <si>
    <t>230032028R00</t>
  </si>
  <si>
    <t>Montáž přírubových spojů do PN 16, DN 65</t>
  </si>
  <si>
    <t>230032029R00</t>
  </si>
  <si>
    <t>Montáž přírubových spojů do PN 16, DN 80</t>
  </si>
  <si>
    <t>230040024R00</t>
  </si>
  <si>
    <t>Zhotovení vnějšího závitu "G", DN 1/2"</t>
  </si>
  <si>
    <t>230040025R00</t>
  </si>
  <si>
    <t>Zhotovení vnějšího závitu "G", DN 3/4"</t>
  </si>
  <si>
    <t>230040026R00</t>
  </si>
  <si>
    <t>Zhotovení vnějšího závitu "G", DN 1"</t>
  </si>
  <si>
    <t>230040027R00</t>
  </si>
  <si>
    <t>Zhotovení vnějšího závitu "G", DN 1 1/4"</t>
  </si>
  <si>
    <t>230040028R00</t>
  </si>
  <si>
    <t>Zhotovení vnějšího závitu "G", DN 1 1/2"</t>
  </si>
  <si>
    <t>230040029R00</t>
  </si>
  <si>
    <t>Zhotovení vnějšího závitu "G", DN 2"</t>
  </si>
  <si>
    <t>73300001</t>
  </si>
  <si>
    <t>T-kus se stejnými hrdly DN32 - EN 10 253-2 - P235TR2</t>
  </si>
  <si>
    <t>73300002</t>
  </si>
  <si>
    <t>T-kus se stejnými hrdly DN25 - EN 10 253-2 - P235TR2</t>
  </si>
  <si>
    <t>73300003</t>
  </si>
  <si>
    <t>T-kus s nestejnými hrdly DN80/25/80 - EN 10 253-2 - P235TR2</t>
  </si>
  <si>
    <t>73300004</t>
  </si>
  <si>
    <t>T-kus s nestejnými hrdly DN65/50/65 - EN 10 253-2 - P235TR2</t>
  </si>
  <si>
    <t>73300005</t>
  </si>
  <si>
    <t>T-kus s nestejnými hrdly DN65/32/65 - EN 10 253-2 - P235TR2</t>
  </si>
  <si>
    <t>73300006</t>
  </si>
  <si>
    <t>T-kus s nestejnými hrdly DN50/40/50 - EN 10 253-2 - P235TR2</t>
  </si>
  <si>
    <t>73300007</t>
  </si>
  <si>
    <t>T-kus s nestejnými hrdly DN40/32/40 - EN 10 253-2 - P235TR2</t>
  </si>
  <si>
    <t>73300008</t>
  </si>
  <si>
    <t>T-kus s nestejnými hrdly DN25/20/25 - EN 10 253-2 - P235TR2</t>
  </si>
  <si>
    <t>73300009</t>
  </si>
  <si>
    <t>Ostatní tvarovky a spojovací materiál</t>
  </si>
  <si>
    <t>31630525R</t>
  </si>
  <si>
    <t>Oblouk K3 45° 11353.1 d 76,1 x 2,9 mm EN 10 253-2 - typ A - tvar 3D - P235TR2</t>
  </si>
  <si>
    <t>Odkaz na mn. položky pořadí 83 : 1,00000</t>
  </si>
  <si>
    <t>VV</t>
  </si>
  <si>
    <t>316306010R</t>
  </si>
  <si>
    <t>Oblouk R1,5D  90°  P235   21,3 x 2 mm EN 10 253-2 - typ A - tvar 3D - P235TR2</t>
  </si>
  <si>
    <t>Odkaz na mn. položky pořadí 76 : 8,00000</t>
  </si>
  <si>
    <t>316306011R</t>
  </si>
  <si>
    <t>Oblouk R1,5D  90°  P235   26,9 x 2,3 mm EN 10 253-2 - typ A - tvar 3D - P235TR2</t>
  </si>
  <si>
    <t>Odkaz na mn. položky pořadí 77 : 2,00000</t>
  </si>
  <si>
    <t>316306012R</t>
  </si>
  <si>
    <t>Oblouk R1,5D  90°  P235   31,8 x 2,6 mm EN 10 253-2 - typ A - tvar 3D - P235TR2</t>
  </si>
  <si>
    <t>Odkaz na mn. položky pořadí 78 : 22,00000</t>
  </si>
  <si>
    <t>316306014R</t>
  </si>
  <si>
    <t>Oblouk R1,5D  90°  P235   38 x 2,6 mm EN 10 253-2 - typ A - tvar 3D - P235TR2</t>
  </si>
  <si>
    <t>Odkaz na mn. položky pořadí 79 : 20,00000</t>
  </si>
  <si>
    <t>316306017R</t>
  </si>
  <si>
    <t>Oblouk R1,5D  90°  P235   48,3 x 2,6 mm EN 10 253-2 - typ A - tvar 3D - P235TR2</t>
  </si>
  <si>
    <t>Odkaz na mn. položky pořadí 80 : 11,00000</t>
  </si>
  <si>
    <t>316306019R</t>
  </si>
  <si>
    <t>Oblouk R1,5D  90°  P235   57 x 2,9 mm EN 10 253-2 - typ A - tvar 3D - P235TR2</t>
  </si>
  <si>
    <t>Odkaz na mn. položky pořadí 81 : 8,00000</t>
  </si>
  <si>
    <t>316306021R</t>
  </si>
  <si>
    <t>Oblouk R1,5D  90°  P235   70 x 2,9 mm EN 10 253-2 - typ A - tvar 3D - P235TR2</t>
  </si>
  <si>
    <t>Odkaz na mn. položky pořadí 82 : 7,00000</t>
  </si>
  <si>
    <t>316306023R</t>
  </si>
  <si>
    <t>Oblouk R1,5D  90°  P235   88,9 x 3,2 mm EN 10 253-2 - typ A - tvar 3D - P235TR2</t>
  </si>
  <si>
    <t>Odkaz na mn. položky pořadí 84 : 14,00000</t>
  </si>
  <si>
    <t>31946406R</t>
  </si>
  <si>
    <t>Příruba přivařovací s krkem PN 16  DN 40 mm EN 1092-1/11/PN16/3E0, vč. těsnicího a spojovacího materiálu</t>
  </si>
  <si>
    <t>Odkaz na mn. položky pořadí 85 : 2,00000</t>
  </si>
  <si>
    <t>31946408R</t>
  </si>
  <si>
    <t>Příruba přivařovací s krkem PN 16  DN 65 mm EN 1092-1/11/PN16/3E0, vč. těsnicího a spojovacího materiálu</t>
  </si>
  <si>
    <t>Odkaz na mn. položky pořadí 86 : 9,00000</t>
  </si>
  <si>
    <t>31946409R</t>
  </si>
  <si>
    <t>Příruba přivařovací s krkem PN 16  DN 80 mm EN 1092-1/11/PN16/3E0, vč. těsnicího a spojovacího materiálu</t>
  </si>
  <si>
    <t>Odkaz na mn. položky pořadí 87 : 8,00000</t>
  </si>
  <si>
    <t>998733201R00</t>
  </si>
  <si>
    <t>Přesun hmot pro rozvody potrubí, výšky do 6 m</t>
  </si>
  <si>
    <t>722215317R00</t>
  </si>
  <si>
    <t>Filtr vod.přírub., DN 65 s nav.přír PN16 (min.: TS = 110°C, PS = 3 bar - g)</t>
  </si>
  <si>
    <t>722237667R00</t>
  </si>
  <si>
    <t>Klapka zpětná,2xvnitřní závit DN 65 PN16 (min.: TS = 110°C, PS = 3 bar - g)</t>
  </si>
  <si>
    <t>723215417R00</t>
  </si>
  <si>
    <t>Klapka uzav.regul.mezipřirub. DN 65 PN16 (min.: TS = 110°C, PS = 3 bar - g)</t>
  </si>
  <si>
    <t>723215418R00</t>
  </si>
  <si>
    <t>Klapka uzav.regul.mezipřirub. DN 80 PN16 (min.: TS = 110°C, PS = 3 bar - g)</t>
  </si>
  <si>
    <t>734213112R00</t>
  </si>
  <si>
    <t>Ventil automatický odvzdušňovací, DN 15 (min.: TS = 110°C, PS = 3 bar - g)</t>
  </si>
  <si>
    <t>734235123R00</t>
  </si>
  <si>
    <t>Kohout kulový,2xvnitřní záv. DN 25 (min.: TS = 110°C, PS = 3 bar - g)</t>
  </si>
  <si>
    <t>734235124R00</t>
  </si>
  <si>
    <t>Kohout kulový,2xvnitřní záv. DN 32 (min.: TS = 110°C, PS = 3 bar - g)</t>
  </si>
  <si>
    <t>734235125R00</t>
  </si>
  <si>
    <t>Kohout kulový,2xvnitřní záv. DN 40 (min.: TS = 110°C, PS = 3 bar - g)</t>
  </si>
  <si>
    <t>734235126R00</t>
  </si>
  <si>
    <t>Kohout kulový,2xvnitřní záv. DN 50 (min.: TS = 110°C, PS = 3 bar - g)</t>
  </si>
  <si>
    <t>734235131R00</t>
  </si>
  <si>
    <t>Kohout kulový s vypouštěním, DN 15 (min.: TS = 110°C, PS = 3 bar - g)</t>
  </si>
  <si>
    <t>734245123R00</t>
  </si>
  <si>
    <t>Ventil zpětný,2xvnitřní závit DN 25 PN16 (min.: TS = 110°C, PS = 3 bar - g)</t>
  </si>
  <si>
    <t>734245124R00</t>
  </si>
  <si>
    <t>Ventil zpětný,2xvnitřní závit DN 32 PN16 (min.: TS = 110°C, PS = 3 bar - g)</t>
  </si>
  <si>
    <t>734245125R00</t>
  </si>
  <si>
    <t>Ventil zpětný,2xvnitřní závit DN 40 PN16 (min.: TS = 110°C, PS = 3 bar - g)</t>
  </si>
  <si>
    <t>734245126R00</t>
  </si>
  <si>
    <t>Ventil zpětný,2xvnitřní závit DN 50 PN16 (min.: TS = 110°C, PS = 3 bar - g)</t>
  </si>
  <si>
    <t>734295213R00</t>
  </si>
  <si>
    <t>Filtr, vnitřní-vnitřní z. DN 25 (min.: TS = 110°C, PS = 3 bar - g)</t>
  </si>
  <si>
    <t>734295214R00</t>
  </si>
  <si>
    <t>Filtr, vnitřní-vnitřní z. DN 32 (min.: TS = 110°C, PS = 3 bar - g)</t>
  </si>
  <si>
    <t>734295215R00</t>
  </si>
  <si>
    <t>Filtr, vnitřní-vnitřní z. DN 40 (min.: TS = 110°C, PS = 3 bar - g)</t>
  </si>
  <si>
    <t>734295216R00</t>
  </si>
  <si>
    <t>Filtr, vnitřní-vnitřní z. DN 50 (min.: TS = 110°C, PS = 3 bar - g)</t>
  </si>
  <si>
    <t>73400001</t>
  </si>
  <si>
    <t>3-cestný regulační ventil se směšovací funkcí - např. LDM RV102 s pohonem Siemens SAX 61.03</t>
  </si>
  <si>
    <t>- ventil: DN20, PN16, kvs=4,0 m3/h, připojení: G3/4"</t>
  </si>
  <si>
    <t>- pohon: elektrický, řízení 0-10V, jm. síla 800 N, napájení 24 AC</t>
  </si>
  <si>
    <t>73400002</t>
  </si>
  <si>
    <t>- ventil: DN40, PN16, kvs=25,0 m3/h, připojení: G1 1/2"</t>
  </si>
  <si>
    <t>73400003</t>
  </si>
  <si>
    <t>73400004</t>
  </si>
  <si>
    <t>- ventil: DN32, PN16, kvs=10,0 m3/h, připojení: G1 1/4"</t>
  </si>
  <si>
    <t>73400005</t>
  </si>
  <si>
    <t>73400006</t>
  </si>
  <si>
    <t>Vyvažovací ventil STAD 2" (min.: TS = 110°C, PS = 3 bar - g)</t>
  </si>
  <si>
    <t>73400007</t>
  </si>
  <si>
    <t>Vyvažovací ventil STAD 6/4" (min.: TS = 110°C, PS = 3 bar - g)</t>
  </si>
  <si>
    <t>73400008</t>
  </si>
  <si>
    <t>Vyvažovací ventil STAD 5/4" (min.: TS = 110°C, PS = 3 bar - g)</t>
  </si>
  <si>
    <t>73400009</t>
  </si>
  <si>
    <t>Vyvažovací ventil STAD 3/4" (min.: TS = 110°C, PS = 3 bar - g)</t>
  </si>
  <si>
    <t>73400010</t>
  </si>
  <si>
    <t>Regulátor tlakové diference STAP 6/4" (min.: TS = 110°C, PS = 3 bar - g)</t>
  </si>
  <si>
    <t>998734201R00</t>
  </si>
  <si>
    <t>Přesun hmot pro armatury, výšky do 6 m</t>
  </si>
  <si>
    <t>76700001</t>
  </si>
  <si>
    <t>Pevný závěs (Z80) pro izolované potrubí DN80, včetně kotvícího materiálu (závitová tyč, matice, fixační čep)</t>
  </si>
  <si>
    <t>76700002</t>
  </si>
  <si>
    <t>Pevný závěs (Z65) pro izolované potrubí DN65, včetně kotvícího materiálu (závitová tyč, matice, fixační čep)</t>
  </si>
  <si>
    <t>76700003</t>
  </si>
  <si>
    <t>Pevný závěs (Z40) pro izolované potrubí DN40, včetně kotvícího materiálu (závitová tyč, matice, fixační čep)</t>
  </si>
  <si>
    <t>76700004</t>
  </si>
  <si>
    <t>Pevný závěs (Z32) pro izolované potrubí DN40, včetně kotvícího materiálu (závitová tyč, matice, fixační čep)</t>
  </si>
  <si>
    <t>76700005</t>
  </si>
  <si>
    <t>Systémové objímky (SO32 )pro izolované potrubí DN32, včetně kotvícího materiálu</t>
  </si>
  <si>
    <t>76700006</t>
  </si>
  <si>
    <t>Systémové objímky pro potrubí DN15-DN25, včetně kotvícího materiálu</t>
  </si>
  <si>
    <t>76700007</t>
  </si>
  <si>
    <t>Pomocné ocelové konstrukce pro uložení potrubí- včetně kotvícího a spojovacího materiálu</t>
  </si>
  <si>
    <t>76700008</t>
  </si>
  <si>
    <t>998767201R00</t>
  </si>
  <si>
    <t>Přesun hmot pro zámečnické konstr., výšky do 6 m</t>
  </si>
  <si>
    <t>783222110RT1</t>
  </si>
  <si>
    <t xml:space="preserve">Nátěr syntetický kovových konstrukcí 2 x, </t>
  </si>
  <si>
    <t>m2</t>
  </si>
  <si>
    <t>2x vrchní antikorozní syntetický nátěr potrubí + pomocné ocelové konstrukce včetně pomocného lešení.</t>
  </si>
  <si>
    <t>783226100R00</t>
  </si>
  <si>
    <t>Nátěr syntetický kovových konstrukcí základní</t>
  </si>
  <si>
    <t>2x základní antikorozní syntetický nátěr potrubí + pomocné ocelové konstrukce včetně pomocného lešení.</t>
  </si>
  <si>
    <t>M21000001</t>
  </si>
  <si>
    <t>MaR viz samostatný rozpočet</t>
  </si>
  <si>
    <t>734413145R00</t>
  </si>
  <si>
    <t>Teploměr D 100</t>
  </si>
  <si>
    <t>Teploměr ukazovací: Ř 100mm, 0-120°C, spodní připojení M20x1,5 včetně nerez jímky M20x1,5 a návarku M20x1,5</t>
  </si>
  <si>
    <t xml:space="preserve"> - u malých potrubí příložný teploměr</t>
  </si>
  <si>
    <t>734421150R00</t>
  </si>
  <si>
    <t>Tlakoměr deformační 0-10 MPa č. 53312, D 100</t>
  </si>
  <si>
    <t>Manometr ukazovací - f 100mm / G1/2" / 0-1 MPa / spodní (včetně 2-cestného k.k. G1/2" / PN16 a kond. smyčky zahnuté G1/2" / PN100 / přivařovací / uhlíková ocel)</t>
  </si>
  <si>
    <t>734423130R00</t>
  </si>
  <si>
    <t>Manometrický kohout G12"</t>
  </si>
  <si>
    <t>734494213R00</t>
  </si>
  <si>
    <t>Návarky s trubkovým závitem G 1/2</t>
  </si>
  <si>
    <t>Návarek (měření teploty a tlaku pro MaR) přímý s vnitřním závitem G1/2", délka dle TI potrubí</t>
  </si>
  <si>
    <t>R_3163020T00</t>
  </si>
  <si>
    <t>Ekologická likvidace odpadů (tepelná izolace, barvy,...)</t>
  </si>
  <si>
    <t>VRN</t>
  </si>
  <si>
    <t>POL99_8</t>
  </si>
  <si>
    <t>R_3163021T00</t>
  </si>
  <si>
    <t>Požární hlídka - po ukončení sváření po pracovní době</t>
  </si>
  <si>
    <t xml:space="preserve">hod   </t>
  </si>
  <si>
    <t>POL99_0</t>
  </si>
  <si>
    <t>R_3163022T00</t>
  </si>
  <si>
    <t>Doprava ostatního materiálu na místo stavby</t>
  </si>
  <si>
    <t>R_3163023T00</t>
  </si>
  <si>
    <t>Zákres změn v provedení skutečného stavu</t>
  </si>
  <si>
    <t>R_3163024T00</t>
  </si>
  <si>
    <t>Lešení pro montáž potrubí a izolace uvnitř objektů (pronájem, montáž, demontáž, doprava)</t>
  </si>
  <si>
    <t>R_3163025T00</t>
  </si>
  <si>
    <t>Vypuštění soustavy mezi montážemi</t>
  </si>
  <si>
    <t>R_3163026T00</t>
  </si>
  <si>
    <t>Napuštění a odvzdušnění soustavy mezi montážemi</t>
  </si>
  <si>
    <t>R_3163027T00</t>
  </si>
  <si>
    <t>Propláchnutí soustavy</t>
  </si>
  <si>
    <t>R_3163028T00</t>
  </si>
  <si>
    <t>Konečné napouštění a odvzdušnění soustavy (včetně ceny upravené vody)</t>
  </si>
  <si>
    <t>R_3163029T00</t>
  </si>
  <si>
    <t xml:space="preserve">Vizuální kontrola svarů dle ČSN EN ISO 17637 (100%) </t>
  </si>
  <si>
    <t>R_3163030T00</t>
  </si>
  <si>
    <t>Zkouška těsnosti dle ČSN 06 0310</t>
  </si>
  <si>
    <t>R_3163031T00</t>
  </si>
  <si>
    <t>Provozní zkoušky (dilatační + topná) dle ČSN 06 0310</t>
  </si>
  <si>
    <t>R_3163032T00</t>
  </si>
  <si>
    <t>Výchozí revize</t>
  </si>
  <si>
    <t>R_3163033T00</t>
  </si>
  <si>
    <t>Návrh provozního řádu</t>
  </si>
  <si>
    <t>R_3163034T00</t>
  </si>
  <si>
    <t>Vyregulování systému</t>
  </si>
  <si>
    <t>R_3163035T00</t>
  </si>
  <si>
    <t>Kompletační činnost (dokončovací práce, úklid staveniště, atd.)</t>
  </si>
  <si>
    <t>R_3163036T00</t>
  </si>
  <si>
    <t>Štítky - popis zařízení, armatur a strojů</t>
  </si>
  <si>
    <t>R_3163037T00</t>
  </si>
  <si>
    <t>Označení potrubí podle ČSN 13 0072</t>
  </si>
  <si>
    <t>R_3163038T00</t>
  </si>
  <si>
    <t>Zaškolení obsluhy</t>
  </si>
  <si>
    <t>R_3163039T00</t>
  </si>
  <si>
    <t>Režie (zařízení staveniště, další doprava, apod.)</t>
  </si>
  <si>
    <t>SUM</t>
  </si>
  <si>
    <t>Poznámky uchazeče k zadání</t>
  </si>
  <si>
    <t>POPUZIV</t>
  </si>
  <si>
    <t xml:space="preserve"> - sestava na rámu včetně snímatelné izolace, vč. protipřírub</t>
  </si>
  <si>
    <t xml:space="preserve"> - s čidly, řídící systém Johnson Controls, popřípadě jiný dle podmínek VŘ</t>
  </si>
  <si>
    <t>- omezovač teploty a tlaku</t>
  </si>
  <si>
    <t>- tepelný výkon: 400 kW</t>
  </si>
  <si>
    <t>- primární okruh - teplotní spád: 90/70° C, otevírací tlak PS: 3 bar</t>
  </si>
  <si>
    <t>- sekundární okruh - teplotní spád 80/60° C, otevírací tlak PS: 3 bar</t>
  </si>
  <si>
    <t>- sestava předávací stanice dle schématu</t>
  </si>
  <si>
    <t xml:space="preserve"> - sestava armatur, čidel a řízení dle schématu</t>
  </si>
  <si>
    <t xml:space="preserve"> - rozměry: 1700x800x1900 (šířka x hloubka x výška) - větší rozměr konzultovat s projektantem  technologie</t>
  </si>
  <si>
    <t xml:space="preserve"> - sestava včetně Řídicího systému VS</t>
  </si>
  <si>
    <t xml:space="preserve">    Rozvaděč (kompletně vybavený)</t>
  </si>
  <si>
    <t xml:space="preserve">    Jištění silových vývodů</t>
  </si>
  <si>
    <t>Komunikace na nadřazený dispečink Oderské městské společnosti</t>
  </si>
  <si>
    <t>Výčet dodávky:</t>
  </si>
  <si>
    <t>- 1.1 - deskový výměník</t>
  </si>
  <si>
    <t>- 1.2 - 2-cestný regulační ventil s elektropohonem DN50</t>
  </si>
  <si>
    <t>- 1.3 - měřič tepla s M-BUS, včetně ultrazvukového průtokoměru DN50</t>
  </si>
  <si>
    <t>- 1.4 - vodoměr lopatkový, s impulsním výstupem DN15</t>
  </si>
  <si>
    <t>- další armatury, viz soupiska dodavatele</t>
  </si>
  <si>
    <t>- izolace deskového výměníku, armatur, potrubí</t>
  </si>
  <si>
    <t xml:space="preserve"> - kabelové propoje mezi ventily, čidly (mimo napájecí kabel a čidlo venkovní teploty)</t>
  </si>
  <si>
    <t>- uvedení do provozu, doprava</t>
  </si>
  <si>
    <t>- zpracování a instalace uživatelského software pro DDC regulátory</t>
  </si>
  <si>
    <t>- pracování a instalace uživatelského software pro centrální pracoviště včetně vizualizace</t>
  </si>
  <si>
    <t>- montážní materiál, montáž elektrorozvaděče ve strojovně a kabelové propojení s polní instrumentací předávací stanice</t>
  </si>
  <si>
    <t>- projektová dokumentace</t>
  </si>
  <si>
    <t>- revize</t>
  </si>
  <si>
    <t>- oživení, zkoušky</t>
  </si>
  <si>
    <t>Parametry nové technologie soustavy:</t>
  </si>
  <si>
    <t xml:space="preserve"> - nerezová jímka M20x1,5, délka dle DN potrubí</t>
  </si>
  <si>
    <t xml:space="preserve"> - návarek M20x1,5, délka dle DN potrubí</t>
  </si>
  <si>
    <t>END</t>
  </si>
  <si>
    <t>612475121R00</t>
  </si>
  <si>
    <t>Omítka vnitřních stěn vápenocem. dvouvrstvá</t>
  </si>
  <si>
    <t>631312711RM1</t>
  </si>
  <si>
    <t>Mazanina betonová tl. 5 - 8 cm C 25/30 z betonu prostého</t>
  </si>
  <si>
    <t>m3</t>
  </si>
  <si>
    <t>Včetně vytvoření dilatačních spár, bez zaplnění.</t>
  </si>
  <si>
    <t>22*,08</t>
  </si>
  <si>
    <t>631319161R00</t>
  </si>
  <si>
    <t>Příplatek za konečnou úpravu mazanin tl. 8 cm</t>
  </si>
  <si>
    <t>Odkaz na mn. položky pořadí 2 : 1,76000</t>
  </si>
  <si>
    <t>632421115RT1</t>
  </si>
  <si>
    <t>Potěr,ručně zpracovaný,tl. 5 mm samonivelační, pevnost 25 MPa</t>
  </si>
  <si>
    <t>včetně penetrace podkladu.</t>
  </si>
  <si>
    <t>941955004R00</t>
  </si>
  <si>
    <t>Lešení lehké pomocné, výška podlahy do 3,5 m</t>
  </si>
  <si>
    <t>952901221R00</t>
  </si>
  <si>
    <t>Vyčištění průmyslových budov a objektů výrobních</t>
  </si>
  <si>
    <t>976071111R00</t>
  </si>
  <si>
    <t>Vybourání kovových zábradlí a madel</t>
  </si>
  <si>
    <t>978013191R00</t>
  </si>
  <si>
    <t>Otlučení omítek vnitřních stěn v rozsahu do 100 %</t>
  </si>
  <si>
    <t>767996805R00</t>
  </si>
  <si>
    <t>Demontáž atypických ocelových konstr. nad 500 kg</t>
  </si>
  <si>
    <t>767999803R00</t>
  </si>
  <si>
    <t>Demontáž doplňků staveb o hmotnosti do 250 kg</t>
  </si>
  <si>
    <t>ocel schodiste : 200</t>
  </si>
  <si>
    <t>999281105R00</t>
  </si>
  <si>
    <t>Přesun hmot pro opravy a údržbu do výšky 6 m</t>
  </si>
  <si>
    <t>t</t>
  </si>
  <si>
    <t>767995106R00</t>
  </si>
  <si>
    <t>Montáž schodiště do 250 kg</t>
  </si>
  <si>
    <t>schodiste premisteni : 200</t>
  </si>
  <si>
    <t>Dodávka a montáž Zábradlí ocelové trubkové, výška 1 m</t>
  </si>
  <si>
    <t>Ocelový žebřík s ochranným zábradlím do výšky 1m délka x šířka: 1650 x 700 mm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</si>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</sst>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4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AZ87"/>
  <sheetViews>
    <sheetView showGridLines="0" tabSelected="1" topLeftCell="B1" zoomScaleNormal="100" zoomScaleSheetLayoutView="75" workbookViewId="0">
      <selection activeCell="L11" sqref="L1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77734375" style="52" customWidth="1"/>
    <col min="6" max="6" width="11.77734375" customWidth="1"/>
    <col min="7" max="9" width="13" customWidth="1"/>
    <col min="10" max="10" width="5.5546875" customWidth="1"/>
    <col min="11" max="11" width="4.21875" customWidth="1"/>
    <col min="12" max="15" width="10.77734375" customWidth="1"/>
    <col min="52" max="52" width="95.21875" customWidth="1"/>
  </cols>
  <sheetData>
    <row r="1" spans="1:15" ht="33.75" customHeight="1" x14ac:dyDescent="0.25">
      <c r="A1" s="47" t="s">
        <v>38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5">
      <c r="A2" s="2"/>
      <c r="B2" s="76" t="s">
        <v>24</v>
      </c>
      <c r="C2" s="77"/>
      <c r="D2" s="78" t="s">
        <v>43</v>
      </c>
      <c r="E2" s="244" t="s">
        <v>44</v>
      </c>
      <c r="F2" s="245"/>
      <c r="G2" s="245"/>
      <c r="H2" s="245"/>
      <c r="I2" s="245"/>
      <c r="J2" s="246"/>
      <c r="O2" s="1"/>
    </row>
    <row r="3" spans="1:15" ht="27" hidden="1" customHeight="1" x14ac:dyDescent="0.25">
      <c r="A3" s="2"/>
      <c r="B3" s="79"/>
      <c r="C3" s="77"/>
      <c r="D3" s="80"/>
      <c r="E3" s="247"/>
      <c r="F3" s="248"/>
      <c r="G3" s="248"/>
      <c r="H3" s="248"/>
      <c r="I3" s="248"/>
      <c r="J3" s="249"/>
    </row>
    <row r="4" spans="1:15" ht="23.25" customHeight="1" x14ac:dyDescent="0.25">
      <c r="A4" s="2"/>
      <c r="B4" s="81"/>
      <c r="C4" s="82"/>
      <c r="D4" s="83"/>
      <c r="E4" s="228"/>
      <c r="F4" s="228"/>
      <c r="G4" s="228"/>
      <c r="H4" s="228"/>
      <c r="I4" s="228"/>
      <c r="J4" s="229"/>
    </row>
    <row r="5" spans="1:15" ht="24" customHeight="1" x14ac:dyDescent="0.25">
      <c r="A5" s="2"/>
      <c r="B5" s="31" t="s">
        <v>23</v>
      </c>
      <c r="D5" s="232" t="s">
        <v>45</v>
      </c>
      <c r="E5" s="233"/>
      <c r="F5" s="233"/>
      <c r="G5" s="233"/>
      <c r="H5" s="18" t="s">
        <v>42</v>
      </c>
      <c r="I5" s="85" t="s">
        <v>49</v>
      </c>
      <c r="J5" s="8"/>
    </row>
    <row r="6" spans="1:15" ht="15.75" customHeight="1" x14ac:dyDescent="0.25">
      <c r="A6" s="2"/>
      <c r="B6" s="28"/>
      <c r="C6" s="55"/>
      <c r="D6" s="234" t="s">
        <v>46</v>
      </c>
      <c r="E6" s="235"/>
      <c r="F6" s="235"/>
      <c r="G6" s="235"/>
      <c r="H6" s="18" t="s">
        <v>36</v>
      </c>
      <c r="I6" s="85" t="s">
        <v>50</v>
      </c>
      <c r="J6" s="8"/>
    </row>
    <row r="7" spans="1:15" ht="15.75" customHeight="1" x14ac:dyDescent="0.25">
      <c r="A7" s="2"/>
      <c r="B7" s="29"/>
      <c r="C7" s="56"/>
      <c r="D7" s="84" t="s">
        <v>48</v>
      </c>
      <c r="E7" s="236" t="s">
        <v>47</v>
      </c>
      <c r="F7" s="237"/>
      <c r="G7" s="23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51"/>
      <c r="E11" s="251"/>
      <c r="F11" s="251"/>
      <c r="G11" s="251"/>
      <c r="H11" s="18" t="s">
        <v>42</v>
      </c>
      <c r="I11" s="87"/>
      <c r="J11" s="8"/>
    </row>
    <row r="12" spans="1:15" ht="15.75" customHeight="1" x14ac:dyDescent="0.25">
      <c r="A12" s="2"/>
      <c r="B12" s="28"/>
      <c r="C12" s="55"/>
      <c r="D12" s="227"/>
      <c r="E12" s="227"/>
      <c r="F12" s="227"/>
      <c r="G12" s="227"/>
      <c r="H12" s="18" t="s">
        <v>36</v>
      </c>
      <c r="I12" s="87"/>
      <c r="J12" s="8"/>
    </row>
    <row r="13" spans="1:15" ht="15.75" customHeight="1" x14ac:dyDescent="0.25">
      <c r="A13" s="2"/>
      <c r="B13" s="29"/>
      <c r="C13" s="56"/>
      <c r="D13" s="86"/>
      <c r="E13" s="230"/>
      <c r="F13" s="231"/>
      <c r="G13" s="23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50"/>
      <c r="F15" s="250"/>
      <c r="G15" s="252"/>
      <c r="H15" s="252"/>
      <c r="I15" s="252" t="s">
        <v>31</v>
      </c>
      <c r="J15" s="253"/>
    </row>
    <row r="16" spans="1:15" ht="23.25" customHeight="1" x14ac:dyDescent="0.25">
      <c r="A16" s="141" t="s">
        <v>26</v>
      </c>
      <c r="B16" s="38" t="s">
        <v>26</v>
      </c>
      <c r="C16" s="62"/>
      <c r="D16" s="63"/>
      <c r="E16" s="216"/>
      <c r="F16" s="217"/>
      <c r="G16" s="216"/>
      <c r="H16" s="217"/>
      <c r="I16" s="216">
        <f>SUMIF(F68:F83,A16,I68:I83)+SUMIF(F68:F83,"PSU",I68:I83)</f>
        <v>0</v>
      </c>
      <c r="J16" s="218"/>
    </row>
    <row r="17" spans="1:10" ht="23.25" customHeight="1" x14ac:dyDescent="0.25">
      <c r="A17" s="141" t="s">
        <v>27</v>
      </c>
      <c r="B17" s="38" t="s">
        <v>27</v>
      </c>
      <c r="C17" s="62"/>
      <c r="D17" s="63"/>
      <c r="E17" s="216"/>
      <c r="F17" s="217"/>
      <c r="G17" s="216"/>
      <c r="H17" s="217"/>
      <c r="I17" s="216">
        <f>SUMIF(F68:F83,A17,I68:I83)</f>
        <v>0</v>
      </c>
      <c r="J17" s="218"/>
    </row>
    <row r="18" spans="1:10" ht="23.25" customHeight="1" x14ac:dyDescent="0.25">
      <c r="A18" s="141" t="s">
        <v>28</v>
      </c>
      <c r="B18" s="38" t="s">
        <v>28</v>
      </c>
      <c r="C18" s="62"/>
      <c r="D18" s="63"/>
      <c r="E18" s="216"/>
      <c r="F18" s="217"/>
      <c r="G18" s="216"/>
      <c r="H18" s="217"/>
      <c r="I18" s="216">
        <f>SUMIF(F68:F83,A18,I68:I83)</f>
        <v>0</v>
      </c>
      <c r="J18" s="218"/>
    </row>
    <row r="19" spans="1:10" ht="23.25" customHeight="1" x14ac:dyDescent="0.25">
      <c r="A19" s="141" t="s">
        <v>99</v>
      </c>
      <c r="B19" s="38" t="s">
        <v>29</v>
      </c>
      <c r="C19" s="62"/>
      <c r="D19" s="63"/>
      <c r="E19" s="216"/>
      <c r="F19" s="217"/>
      <c r="G19" s="216"/>
      <c r="H19" s="217"/>
      <c r="I19" s="216">
        <f>SUMIF(F68:F83,A19,I68:I83)</f>
        <v>0</v>
      </c>
      <c r="J19" s="218"/>
    </row>
    <row r="20" spans="1:10" ht="23.25" customHeight="1" x14ac:dyDescent="0.25">
      <c r="A20" s="141" t="s">
        <v>100</v>
      </c>
      <c r="B20" s="38" t="s">
        <v>30</v>
      </c>
      <c r="C20" s="62"/>
      <c r="D20" s="63"/>
      <c r="E20" s="216"/>
      <c r="F20" s="217"/>
      <c r="G20" s="216"/>
      <c r="H20" s="217"/>
      <c r="I20" s="216">
        <f>SUMIF(F68:F83,A20,I68:I83)</f>
        <v>0</v>
      </c>
      <c r="J20" s="218"/>
    </row>
    <row r="21" spans="1:10" ht="23.25" customHeight="1" x14ac:dyDescent="0.25">
      <c r="A21" s="2"/>
      <c r="B21" s="48" t="s">
        <v>31</v>
      </c>
      <c r="C21" s="64"/>
      <c r="D21" s="65"/>
      <c r="E21" s="219"/>
      <c r="F21" s="254"/>
      <c r="G21" s="219"/>
      <c r="H21" s="254"/>
      <c r="I21" s="219">
        <f>SUM(I16:J20)</f>
        <v>0</v>
      </c>
      <c r="J21" s="220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2">
        <f>A23</f>
        <v>0</v>
      </c>
      <c r="H24" s="213"/>
      <c r="I24" s="21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1">
        <f>A25</f>
        <v>0</v>
      </c>
      <c r="H26" s="242"/>
      <c r="I26" s="24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3">
        <f>CenaCelkem-(ZakladDPHSni+DPHSni+ZakladDPHZakl+DPHZakl)</f>
        <v>0</v>
      </c>
      <c r="H27" s="243"/>
      <c r="I27" s="243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25</v>
      </c>
      <c r="C28" s="115"/>
      <c r="D28" s="115"/>
      <c r="E28" s="116"/>
      <c r="F28" s="117"/>
      <c r="G28" s="222">
        <f>ZakladDPHSniVypocet+ZakladDPHZaklVypocet</f>
        <v>0</v>
      </c>
      <c r="H28" s="222"/>
      <c r="I28" s="222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37</v>
      </c>
      <c r="C29" s="119"/>
      <c r="D29" s="119"/>
      <c r="E29" s="119"/>
      <c r="F29" s="120"/>
      <c r="G29" s="221">
        <f>A27</f>
        <v>0</v>
      </c>
      <c r="H29" s="221"/>
      <c r="I29" s="221"/>
      <c r="J29" s="121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223"/>
      <c r="E34" s="224"/>
      <c r="G34" s="225"/>
      <c r="H34" s="226"/>
      <c r="I34" s="226"/>
      <c r="J34" s="25"/>
    </row>
    <row r="35" spans="1:52" ht="12.75" customHeight="1" x14ac:dyDescent="0.25">
      <c r="A35" s="2"/>
      <c r="B35" s="2"/>
      <c r="D35" s="211" t="s">
        <v>2</v>
      </c>
      <c r="E35" s="211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5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52" ht="25.5" customHeight="1" x14ac:dyDescent="0.25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52" ht="25.5" hidden="1" customHeight="1" x14ac:dyDescent="0.25">
      <c r="A39" s="90">
        <v>1</v>
      </c>
      <c r="B39" s="100" t="s">
        <v>51</v>
      </c>
      <c r="C39" s="206"/>
      <c r="D39" s="206"/>
      <c r="E39" s="206"/>
      <c r="F39" s="101">
        <f>'PS1 1 Pol'!AE328+'PS1 2 Pol'!AE43</f>
        <v>0</v>
      </c>
      <c r="G39" s="102">
        <f>'PS1 1 Pol'!AF328+'PS1 2 Pol'!AF43</f>
        <v>0</v>
      </c>
      <c r="H39" s="103">
        <f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52" ht="25.5" customHeight="1" x14ac:dyDescent="0.25">
      <c r="A40" s="90">
        <v>2</v>
      </c>
      <c r="B40" s="105" t="s">
        <v>52</v>
      </c>
      <c r="C40" s="207" t="s">
        <v>53</v>
      </c>
      <c r="D40" s="207"/>
      <c r="E40" s="207"/>
      <c r="F40" s="106">
        <f>'PS1 1 Pol'!AE328+'PS1 2 Pol'!AE43</f>
        <v>0</v>
      </c>
      <c r="G40" s="107">
        <f>'PS1 1 Pol'!AF328+'PS1 2 Pol'!AF43</f>
        <v>0</v>
      </c>
      <c r="H40" s="107">
        <f>(F40*SazbaDPH1/100)+(G40*SazbaDPH2/100)</f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52" ht="25.5" customHeight="1" x14ac:dyDescent="0.25">
      <c r="A41" s="90">
        <v>3</v>
      </c>
      <c r="B41" s="109" t="s">
        <v>54</v>
      </c>
      <c r="C41" s="206" t="s">
        <v>55</v>
      </c>
      <c r="D41" s="206"/>
      <c r="E41" s="206"/>
      <c r="F41" s="110">
        <f>'PS1 1 Pol'!AE328</f>
        <v>0</v>
      </c>
      <c r="G41" s="103">
        <f>'PS1 1 Pol'!AF328</f>
        <v>0</v>
      </c>
      <c r="H41" s="103">
        <f>(F41*SazbaDPH1/100)+(G41*SazbaDPH2/100)</f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52" ht="25.5" customHeight="1" x14ac:dyDescent="0.25">
      <c r="A42" s="90">
        <v>3</v>
      </c>
      <c r="B42" s="109" t="s">
        <v>56</v>
      </c>
      <c r="C42" s="206" t="s">
        <v>57</v>
      </c>
      <c r="D42" s="206"/>
      <c r="E42" s="206"/>
      <c r="F42" s="110">
        <f>'PS1 2 Pol'!AE43</f>
        <v>0</v>
      </c>
      <c r="G42" s="103">
        <f>'PS1 2 Pol'!AF43</f>
        <v>0</v>
      </c>
      <c r="H42" s="103">
        <f>(F42*SazbaDPH1/100)+(G42*SazbaDPH2/100)</f>
        <v>0</v>
      </c>
      <c r="I42" s="103">
        <f>F42+G42+H42</f>
        <v>0</v>
      </c>
      <c r="J42" s="104" t="str">
        <f>IF(_xlfn.SINGLE(CenaCelkemVypocet)=0,"",I42/_xlfn.SINGLE(CenaCelkemVypocet)*100)</f>
        <v/>
      </c>
    </row>
    <row r="43" spans="1:52" ht="25.5" customHeight="1" x14ac:dyDescent="0.25">
      <c r="A43" s="90"/>
      <c r="B43" s="208" t="s">
        <v>58</v>
      </c>
      <c r="C43" s="209"/>
      <c r="D43" s="209"/>
      <c r="E43" s="210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5" spans="1:52" ht="52.8" x14ac:dyDescent="0.25">
      <c r="A45" t="s">
        <v>60</v>
      </c>
      <c r="B45" s="205" t="s">
        <v>61</v>
      </c>
      <c r="C45" s="205"/>
      <c r="D45" s="205"/>
      <c r="E45" s="205"/>
      <c r="F45" s="205"/>
      <c r="G45" s="205"/>
      <c r="H45" s="205"/>
      <c r="I45" s="205"/>
      <c r="J45" s="205"/>
      <c r="AZ45" s="122" t="str">
        <f>B45</f>
        <v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  se souhlasem zadavatele veškeré potřebné informace, nutné pro zodpovědné stanovení nabídkové ceny.</v>
      </c>
    </row>
    <row r="46" spans="1:52" x14ac:dyDescent="0.25">
      <c r="A46" t="s">
        <v>60</v>
      </c>
    </row>
    <row r="47" spans="1:52" ht="52.8" x14ac:dyDescent="0.25">
      <c r="A47" t="s">
        <v>60</v>
      </c>
      <c r="B47" s="205" t="s">
        <v>62</v>
      </c>
      <c r="C47" s="205"/>
      <c r="D47" s="205"/>
      <c r="E47" s="205"/>
      <c r="F47" s="205"/>
      <c r="G47" s="205"/>
      <c r="H47" s="205"/>
      <c r="I47" s="205"/>
      <c r="J47" s="205"/>
      <c r="AZ47" s="122" t="str">
        <f>B47</f>
        <v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v>
      </c>
    </row>
    <row r="48" spans="1:52" x14ac:dyDescent="0.25">
      <c r="A48" t="s">
        <v>60</v>
      </c>
    </row>
    <row r="49" spans="1:52" ht="26.4" x14ac:dyDescent="0.25">
      <c r="A49" t="s">
        <v>60</v>
      </c>
      <c r="B49" s="205" t="s">
        <v>63</v>
      </c>
      <c r="C49" s="205"/>
      <c r="D49" s="205"/>
      <c r="E49" s="205"/>
      <c r="F49" s="205"/>
      <c r="G49" s="205"/>
      <c r="H49" s="205"/>
      <c r="I49" s="205"/>
      <c r="J49" s="205"/>
      <c r="AZ49" s="122" t="str">
        <f>B49</f>
        <v>Součástí nabídkové ceny je rovněž tzv. dodavatelská příprava stavby a dodavatelská dokumentace, kterou je nutno předložit technickému dozoru investora, případně zástupci projektanta.</v>
      </c>
    </row>
    <row r="50" spans="1:52" x14ac:dyDescent="0.25">
      <c r="A50" t="s">
        <v>60</v>
      </c>
    </row>
    <row r="51" spans="1:52" ht="26.4" x14ac:dyDescent="0.25">
      <c r="A51" t="s">
        <v>60</v>
      </c>
      <c r="B51" s="205" t="s">
        <v>64</v>
      </c>
      <c r="C51" s="205"/>
      <c r="D51" s="205"/>
      <c r="E51" s="205"/>
      <c r="F51" s="205"/>
      <c r="G51" s="205"/>
      <c r="H51" s="205"/>
      <c r="I51" s="205"/>
      <c r="J51" s="205"/>
      <c r="AZ51" s="122" t="str">
        <f>B51</f>
        <v>Bude-li dodavatel poskytovat projektovou dokumentaci k ocenění svým subdodavatelům, je nutno jej seznámit se všemi skutečnostmi a podmínkami, určenými pro stanovení celkových nákladů i jednotkové ceny.</v>
      </c>
    </row>
    <row r="52" spans="1:52" x14ac:dyDescent="0.25">
      <c r="A52" t="s">
        <v>60</v>
      </c>
    </row>
    <row r="53" spans="1:52" ht="39.6" x14ac:dyDescent="0.25">
      <c r="A53" t="s">
        <v>60</v>
      </c>
      <c r="B53" s="205" t="s">
        <v>65</v>
      </c>
      <c r="C53" s="205"/>
      <c r="D53" s="205"/>
      <c r="E53" s="205"/>
      <c r="F53" s="205"/>
      <c r="G53" s="205"/>
      <c r="H53" s="205"/>
      <c r="I53" s="205"/>
      <c r="J53" s="205"/>
      <c r="AZ53" s="122" t="str">
        <f>B53</f>
        <v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povinen ji doplnit  do nabídky a ocenit ji.</v>
      </c>
    </row>
    <row r="54" spans="1:52" ht="52.8" x14ac:dyDescent="0.25">
      <c r="A54" t="s">
        <v>60</v>
      </c>
      <c r="B54" s="205" t="s">
        <v>61</v>
      </c>
      <c r="C54" s="205"/>
      <c r="D54" s="205"/>
      <c r="E54" s="205"/>
      <c r="F54" s="205"/>
      <c r="G54" s="205"/>
      <c r="H54" s="205"/>
      <c r="I54" s="205"/>
      <c r="J54" s="205"/>
      <c r="AZ54" s="122" t="str">
        <f>B54</f>
        <v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  se souhlasem zadavatele veškeré potřebné informace, nutné pro zodpovědné stanovení nabídkové ceny.</v>
      </c>
    </row>
    <row r="56" spans="1:52" ht="52.8" x14ac:dyDescent="0.25">
      <c r="B56" s="205" t="s">
        <v>62</v>
      </c>
      <c r="C56" s="205"/>
      <c r="D56" s="205"/>
      <c r="E56" s="205"/>
      <c r="F56" s="205"/>
      <c r="G56" s="205"/>
      <c r="H56" s="205"/>
      <c r="I56" s="205"/>
      <c r="J56" s="205"/>
      <c r="AZ56" s="122" t="str">
        <f>B56</f>
        <v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v>
      </c>
    </row>
    <row r="58" spans="1:52" ht="26.4" x14ac:dyDescent="0.25">
      <c r="B58" s="205" t="s">
        <v>63</v>
      </c>
      <c r="C58" s="205"/>
      <c r="D58" s="205"/>
      <c r="E58" s="205"/>
      <c r="F58" s="205"/>
      <c r="G58" s="205"/>
      <c r="H58" s="205"/>
      <c r="I58" s="205"/>
      <c r="J58" s="205"/>
      <c r="AZ58" s="122" t="str">
        <f>B58</f>
        <v>Součástí nabídkové ceny je rovněž tzv. dodavatelská příprava stavby a dodavatelská dokumentace, kterou je nutno předložit technickému dozoru investora, případně zástupci projektanta.</v>
      </c>
    </row>
    <row r="60" spans="1:52" ht="26.4" x14ac:dyDescent="0.25">
      <c r="B60" s="205" t="s">
        <v>64</v>
      </c>
      <c r="C60" s="205"/>
      <c r="D60" s="205"/>
      <c r="E60" s="205"/>
      <c r="F60" s="205"/>
      <c r="G60" s="205"/>
      <c r="H60" s="205"/>
      <c r="I60" s="205"/>
      <c r="J60" s="205"/>
      <c r="AZ60" s="122" t="str">
        <f>B60</f>
        <v>Bude-li dodavatel poskytovat projektovou dokumentaci k ocenění svým subdodavatelům, je nutno jej seznámit se všemi skutečnostmi a podmínkami, určenými pro stanovení celkových nákladů i jednotkové ceny.</v>
      </c>
    </row>
    <row r="62" spans="1:52" ht="39.6" x14ac:dyDescent="0.25">
      <c r="B62" s="205" t="s">
        <v>65</v>
      </c>
      <c r="C62" s="205"/>
      <c r="D62" s="205"/>
      <c r="E62" s="205"/>
      <c r="F62" s="205"/>
      <c r="G62" s="205"/>
      <c r="H62" s="205"/>
      <c r="I62" s="205"/>
      <c r="J62" s="205"/>
      <c r="AZ62" s="122" t="str">
        <f>B62</f>
        <v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povinen ji doplnit  do nabídky a ocenit ji.</v>
      </c>
    </row>
    <row r="65" spans="1:10" ht="15.6" x14ac:dyDescent="0.3">
      <c r="B65" s="123" t="s">
        <v>66</v>
      </c>
    </row>
    <row r="67" spans="1:10" ht="25.5" customHeight="1" x14ac:dyDescent="0.25">
      <c r="A67" s="125"/>
      <c r="B67" s="128" t="s">
        <v>18</v>
      </c>
      <c r="C67" s="128" t="s">
        <v>6</v>
      </c>
      <c r="D67" s="129"/>
      <c r="E67" s="129"/>
      <c r="F67" s="130" t="s">
        <v>67</v>
      </c>
      <c r="G67" s="130"/>
      <c r="H67" s="130"/>
      <c r="I67" s="130" t="s">
        <v>31</v>
      </c>
      <c r="J67" s="130" t="s">
        <v>0</v>
      </c>
    </row>
    <row r="68" spans="1:10" ht="36.75" customHeight="1" x14ac:dyDescent="0.25">
      <c r="A68" s="126"/>
      <c r="B68" s="131" t="s">
        <v>68</v>
      </c>
      <c r="C68" s="203" t="s">
        <v>69</v>
      </c>
      <c r="D68" s="204"/>
      <c r="E68" s="204"/>
      <c r="F68" s="137" t="s">
        <v>26</v>
      </c>
      <c r="G68" s="138"/>
      <c r="H68" s="138"/>
      <c r="I68" s="138">
        <f>'PS1 2 Pol'!G8</f>
        <v>0</v>
      </c>
      <c r="J68" s="135" t="str">
        <f>IF(I84=0,"",I68/I84*100)</f>
        <v/>
      </c>
    </row>
    <row r="69" spans="1:10" ht="36.75" customHeight="1" x14ac:dyDescent="0.25">
      <c r="A69" s="126"/>
      <c r="B69" s="131" t="s">
        <v>70</v>
      </c>
      <c r="C69" s="203" t="s">
        <v>71</v>
      </c>
      <c r="D69" s="204"/>
      <c r="E69" s="204"/>
      <c r="F69" s="137" t="s">
        <v>26</v>
      </c>
      <c r="G69" s="138"/>
      <c r="H69" s="138"/>
      <c r="I69" s="138">
        <f>'PS1 2 Pol'!G10</f>
        <v>0</v>
      </c>
      <c r="J69" s="135" t="str">
        <f>IF(I84=0,"",I69/I84*100)</f>
        <v/>
      </c>
    </row>
    <row r="70" spans="1:10" ht="36.75" customHeight="1" x14ac:dyDescent="0.25">
      <c r="A70" s="126"/>
      <c r="B70" s="131" t="s">
        <v>72</v>
      </c>
      <c r="C70" s="203" t="s">
        <v>73</v>
      </c>
      <c r="D70" s="204"/>
      <c r="E70" s="204"/>
      <c r="F70" s="137" t="s">
        <v>26</v>
      </c>
      <c r="G70" s="138"/>
      <c r="H70" s="138"/>
      <c r="I70" s="138">
        <f>'PS1 2 Pol'!G18</f>
        <v>0</v>
      </c>
      <c r="J70" s="135" t="str">
        <f>IF(I84=0,"",I70/I84*100)</f>
        <v/>
      </c>
    </row>
    <row r="71" spans="1:10" ht="36.75" customHeight="1" x14ac:dyDescent="0.25">
      <c r="A71" s="126"/>
      <c r="B71" s="131" t="s">
        <v>74</v>
      </c>
      <c r="C71" s="203" t="s">
        <v>75</v>
      </c>
      <c r="D71" s="204"/>
      <c r="E71" s="204"/>
      <c r="F71" s="137" t="s">
        <v>26</v>
      </c>
      <c r="G71" s="138"/>
      <c r="H71" s="138"/>
      <c r="I71" s="138">
        <f>'PS1 2 Pol'!G20</f>
        <v>0</v>
      </c>
      <c r="J71" s="135" t="str">
        <f>IF(I84=0,"",I71/I84*100)</f>
        <v/>
      </c>
    </row>
    <row r="72" spans="1:10" ht="36.75" customHeight="1" x14ac:dyDescent="0.25">
      <c r="A72" s="126"/>
      <c r="B72" s="131" t="s">
        <v>76</v>
      </c>
      <c r="C72" s="203" t="s">
        <v>77</v>
      </c>
      <c r="D72" s="204"/>
      <c r="E72" s="204"/>
      <c r="F72" s="137" t="s">
        <v>26</v>
      </c>
      <c r="G72" s="138"/>
      <c r="H72" s="138"/>
      <c r="I72" s="138">
        <f>'PS1 1 Pol'!G8+'PS1 2 Pol'!G22</f>
        <v>0</v>
      </c>
      <c r="J72" s="135" t="str">
        <f>IF(I84=0,"",I72/I84*100)</f>
        <v/>
      </c>
    </row>
    <row r="73" spans="1:10" ht="36.75" customHeight="1" x14ac:dyDescent="0.25">
      <c r="A73" s="126"/>
      <c r="B73" s="131" t="s">
        <v>78</v>
      </c>
      <c r="C73" s="203" t="s">
        <v>79</v>
      </c>
      <c r="D73" s="204"/>
      <c r="E73" s="204"/>
      <c r="F73" s="137" t="s">
        <v>26</v>
      </c>
      <c r="G73" s="138"/>
      <c r="H73" s="138"/>
      <c r="I73" s="138">
        <f>'PS1 2 Pol'!G28</f>
        <v>0</v>
      </c>
      <c r="J73" s="135" t="str">
        <f>IF(I84=0,"",I73/I84*100)</f>
        <v/>
      </c>
    </row>
    <row r="74" spans="1:10" ht="36.75" customHeight="1" x14ac:dyDescent="0.25">
      <c r="A74" s="126"/>
      <c r="B74" s="131" t="s">
        <v>80</v>
      </c>
      <c r="C74" s="203" t="s">
        <v>81</v>
      </c>
      <c r="D74" s="204"/>
      <c r="E74" s="204"/>
      <c r="F74" s="137" t="s">
        <v>27</v>
      </c>
      <c r="G74" s="138"/>
      <c r="H74" s="138"/>
      <c r="I74" s="138">
        <f>'PS1 1 Pol'!G23</f>
        <v>0</v>
      </c>
      <c r="J74" s="135" t="str">
        <f>IF(I84=0,"",I74/I84*100)</f>
        <v/>
      </c>
    </row>
    <row r="75" spans="1:10" ht="36.75" customHeight="1" x14ac:dyDescent="0.25">
      <c r="A75" s="126"/>
      <c r="B75" s="131" t="s">
        <v>82</v>
      </c>
      <c r="C75" s="203" t="s">
        <v>83</v>
      </c>
      <c r="D75" s="204"/>
      <c r="E75" s="204"/>
      <c r="F75" s="137" t="s">
        <v>27</v>
      </c>
      <c r="G75" s="138"/>
      <c r="H75" s="138"/>
      <c r="I75" s="138">
        <f>'PS1 1 Pol'!G57</f>
        <v>0</v>
      </c>
      <c r="J75" s="135" t="str">
        <f>IF(I84=0,"",I75/I84*100)</f>
        <v/>
      </c>
    </row>
    <row r="76" spans="1:10" ht="36.75" customHeight="1" x14ac:dyDescent="0.25">
      <c r="A76" s="126"/>
      <c r="B76" s="131" t="s">
        <v>84</v>
      </c>
      <c r="C76" s="203" t="s">
        <v>85</v>
      </c>
      <c r="D76" s="204"/>
      <c r="E76" s="204"/>
      <c r="F76" s="137" t="s">
        <v>27</v>
      </c>
      <c r="G76" s="138"/>
      <c r="H76" s="138"/>
      <c r="I76" s="138">
        <f>'PS1 1 Pol'!G157</f>
        <v>0</v>
      </c>
      <c r="J76" s="135" t="str">
        <f>IF(I84=0,"",I76/I84*100)</f>
        <v/>
      </c>
    </row>
    <row r="77" spans="1:10" ht="36.75" customHeight="1" x14ac:dyDescent="0.25">
      <c r="A77" s="126"/>
      <c r="B77" s="131" t="s">
        <v>86</v>
      </c>
      <c r="C77" s="203" t="s">
        <v>87</v>
      </c>
      <c r="D77" s="204"/>
      <c r="E77" s="204"/>
      <c r="F77" s="137" t="s">
        <v>27</v>
      </c>
      <c r="G77" s="138"/>
      <c r="H77" s="138"/>
      <c r="I77" s="138">
        <f>'PS1 1 Pol'!G238</f>
        <v>0</v>
      </c>
      <c r="J77" s="135" t="str">
        <f>IF(I84=0,"",I77/I84*100)</f>
        <v/>
      </c>
    </row>
    <row r="78" spans="1:10" ht="36.75" customHeight="1" x14ac:dyDescent="0.25">
      <c r="A78" s="126"/>
      <c r="B78" s="131" t="s">
        <v>88</v>
      </c>
      <c r="C78" s="203" t="s">
        <v>89</v>
      </c>
      <c r="D78" s="204"/>
      <c r="E78" s="204"/>
      <c r="F78" s="137" t="s">
        <v>27</v>
      </c>
      <c r="G78" s="138"/>
      <c r="H78" s="138"/>
      <c r="I78" s="138">
        <f>'PS1 1 Pol'!G278+'PS1 2 Pol'!G30</f>
        <v>0</v>
      </c>
      <c r="J78" s="135" t="str">
        <f>IF(I84=0,"",I78/I84*100)</f>
        <v/>
      </c>
    </row>
    <row r="79" spans="1:10" ht="36.75" customHeight="1" x14ac:dyDescent="0.25">
      <c r="A79" s="126"/>
      <c r="B79" s="131" t="s">
        <v>90</v>
      </c>
      <c r="C79" s="203" t="s">
        <v>91</v>
      </c>
      <c r="D79" s="204"/>
      <c r="E79" s="204"/>
      <c r="F79" s="137" t="s">
        <v>27</v>
      </c>
      <c r="G79" s="138"/>
      <c r="H79" s="138"/>
      <c r="I79" s="138">
        <f>'PS1 1 Pol'!G288</f>
        <v>0</v>
      </c>
      <c r="J79" s="135" t="str">
        <f>IF(I84=0,"",I79/I84*100)</f>
        <v/>
      </c>
    </row>
    <row r="80" spans="1:10" ht="36.75" customHeight="1" x14ac:dyDescent="0.25">
      <c r="A80" s="126"/>
      <c r="B80" s="131" t="s">
        <v>92</v>
      </c>
      <c r="C80" s="203" t="s">
        <v>93</v>
      </c>
      <c r="D80" s="204"/>
      <c r="E80" s="204"/>
      <c r="F80" s="137" t="s">
        <v>28</v>
      </c>
      <c r="G80" s="138"/>
      <c r="H80" s="138"/>
      <c r="I80" s="138">
        <f>'PS1 1 Pol'!G293</f>
        <v>0</v>
      </c>
      <c r="J80" s="135" t="str">
        <f>IF(I84=0,"",I80/I84*100)</f>
        <v/>
      </c>
    </row>
    <row r="81" spans="1:10" ht="36.75" customHeight="1" x14ac:dyDescent="0.25">
      <c r="A81" s="126"/>
      <c r="B81" s="131" t="s">
        <v>94</v>
      </c>
      <c r="C81" s="203" t="s">
        <v>95</v>
      </c>
      <c r="D81" s="204"/>
      <c r="E81" s="204"/>
      <c r="F81" s="137" t="s">
        <v>28</v>
      </c>
      <c r="G81" s="138"/>
      <c r="H81" s="138"/>
      <c r="I81" s="138">
        <f>'PS1 1 Pol'!G295</f>
        <v>0</v>
      </c>
      <c r="J81" s="135" t="str">
        <f>IF(I84=0,"",I81/I84*100)</f>
        <v/>
      </c>
    </row>
    <row r="82" spans="1:10" ht="36.75" customHeight="1" x14ac:dyDescent="0.25">
      <c r="A82" s="126"/>
      <c r="B82" s="131" t="s">
        <v>96</v>
      </c>
      <c r="C82" s="203" t="s">
        <v>97</v>
      </c>
      <c r="D82" s="204"/>
      <c r="E82" s="204"/>
      <c r="F82" s="137" t="s">
        <v>98</v>
      </c>
      <c r="G82" s="138"/>
      <c r="H82" s="138"/>
      <c r="I82" s="138">
        <f>'PS1 2 Pol'!G36</f>
        <v>0</v>
      </c>
      <c r="J82" s="135" t="str">
        <f>IF(I84=0,"",I82/I84*100)</f>
        <v/>
      </c>
    </row>
    <row r="83" spans="1:10" ht="36.75" customHeight="1" x14ac:dyDescent="0.25">
      <c r="A83" s="126"/>
      <c r="B83" s="131" t="s">
        <v>99</v>
      </c>
      <c r="C83" s="203" t="s">
        <v>29</v>
      </c>
      <c r="D83" s="204"/>
      <c r="E83" s="204"/>
      <c r="F83" s="137" t="s">
        <v>99</v>
      </c>
      <c r="G83" s="138"/>
      <c r="H83" s="138"/>
      <c r="I83" s="138">
        <f>'PS1 1 Pol'!G306</f>
        <v>0</v>
      </c>
      <c r="J83" s="135" t="str">
        <f>IF(I84=0,"",I83/I84*100)</f>
        <v/>
      </c>
    </row>
    <row r="84" spans="1:10" ht="25.5" customHeight="1" x14ac:dyDescent="0.25">
      <c r="A84" s="127"/>
      <c r="B84" s="132" t="s">
        <v>1</v>
      </c>
      <c r="C84" s="133"/>
      <c r="D84" s="134"/>
      <c r="E84" s="134"/>
      <c r="F84" s="139"/>
      <c r="G84" s="140"/>
      <c r="H84" s="140"/>
      <c r="I84" s="140">
        <f>SUM(I68:I83)</f>
        <v>0</v>
      </c>
      <c r="J84" s="136">
        <f>SUM(J68:J83)</f>
        <v>0</v>
      </c>
    </row>
    <row r="85" spans="1:10" x14ac:dyDescent="0.25">
      <c r="F85" s="88"/>
      <c r="G85" s="88"/>
      <c r="H85" s="88"/>
      <c r="I85" s="88"/>
      <c r="J85" s="89"/>
    </row>
    <row r="86" spans="1:10" x14ac:dyDescent="0.25">
      <c r="F86" s="88"/>
      <c r="G86" s="88"/>
      <c r="H86" s="88"/>
      <c r="I86" s="88"/>
      <c r="J86" s="89"/>
    </row>
    <row r="87" spans="1:10" x14ac:dyDescent="0.25">
      <c r="F87" s="88"/>
      <c r="G87" s="88"/>
      <c r="H87" s="88"/>
      <c r="I87" s="88"/>
      <c r="J87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5:J45"/>
    <mergeCell ref="B47:J47"/>
    <mergeCell ref="B49:J49"/>
    <mergeCell ref="B51:J51"/>
    <mergeCell ref="B53:J53"/>
    <mergeCell ref="B54:J54"/>
    <mergeCell ref="B56:J56"/>
    <mergeCell ref="B58:J58"/>
    <mergeCell ref="B60:J60"/>
    <mergeCell ref="B62:J62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83:E83"/>
    <mergeCell ref="C78:E78"/>
    <mergeCell ref="C79:E79"/>
    <mergeCell ref="C80:E80"/>
    <mergeCell ref="C81:E81"/>
    <mergeCell ref="C82:E82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1875" defaultRowHeight="13.2" x14ac:dyDescent="0.25"/>
  <cols>
    <col min="1" max="1" width="4.21875" style="3" customWidth="1"/>
    <col min="2" max="2" width="14.44140625" style="3" customWidth="1"/>
    <col min="3" max="3" width="38.21875" style="7" customWidth="1"/>
    <col min="4" max="4" width="4.5546875" style="3" customWidth="1"/>
    <col min="5" max="5" width="10.5546875" style="3" customWidth="1"/>
    <col min="6" max="6" width="9.77734375" style="3" customWidth="1"/>
    <col min="7" max="7" width="12.77734375" style="3" customWidth="1"/>
    <col min="8" max="16384" width="9.21875" style="3"/>
  </cols>
  <sheetData>
    <row r="1" spans="1:7" ht="15.6" x14ac:dyDescent="0.25">
      <c r="A1" s="255" t="s">
        <v>7</v>
      </c>
      <c r="B1" s="255"/>
      <c r="C1" s="256"/>
      <c r="D1" s="255"/>
      <c r="E1" s="255"/>
      <c r="F1" s="255"/>
      <c r="G1" s="255"/>
    </row>
    <row r="2" spans="1:7" ht="25.05" customHeight="1" x14ac:dyDescent="0.25">
      <c r="A2" s="50" t="s">
        <v>8</v>
      </c>
      <c r="B2" s="49"/>
      <c r="C2" s="257"/>
      <c r="D2" s="257"/>
      <c r="E2" s="257"/>
      <c r="F2" s="257"/>
      <c r="G2" s="258"/>
    </row>
    <row r="3" spans="1:7" ht="25.05" customHeight="1" x14ac:dyDescent="0.25">
      <c r="A3" s="50" t="s">
        <v>9</v>
      </c>
      <c r="B3" s="49"/>
      <c r="C3" s="257"/>
      <c r="D3" s="257"/>
      <c r="E3" s="257"/>
      <c r="F3" s="257"/>
      <c r="G3" s="258"/>
    </row>
    <row r="4" spans="1:7" ht="25.05" customHeight="1" x14ac:dyDescent="0.25">
      <c r="A4" s="50" t="s">
        <v>10</v>
      </c>
      <c r="B4" s="49"/>
      <c r="C4" s="257"/>
      <c r="D4" s="257"/>
      <c r="E4" s="257"/>
      <c r="F4" s="257"/>
      <c r="G4" s="258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57C91-B886-4503-87DA-460040875A3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33203125" customWidth="1"/>
    <col min="2" max="2" width="12.44140625" style="124" customWidth="1"/>
    <col min="3" max="3" width="38.21875" style="124" customWidth="1"/>
    <col min="4" max="4" width="4.77734375" customWidth="1"/>
    <col min="5" max="5" width="10.44140625" customWidth="1"/>
    <col min="6" max="6" width="9.777343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63" t="s">
        <v>7</v>
      </c>
      <c r="B1" s="263"/>
      <c r="C1" s="263"/>
      <c r="D1" s="263"/>
      <c r="E1" s="263"/>
      <c r="F1" s="263"/>
      <c r="G1" s="263"/>
      <c r="AG1" t="s">
        <v>101</v>
      </c>
    </row>
    <row r="2" spans="1:60" ht="25.05" customHeight="1" x14ac:dyDescent="0.25">
      <c r="A2" s="142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102</v>
      </c>
    </row>
    <row r="3" spans="1:60" ht="25.05" customHeight="1" x14ac:dyDescent="0.25">
      <c r="A3" s="142" t="s">
        <v>9</v>
      </c>
      <c r="B3" s="49" t="s">
        <v>52</v>
      </c>
      <c r="C3" s="264" t="s">
        <v>53</v>
      </c>
      <c r="D3" s="265"/>
      <c r="E3" s="265"/>
      <c r="F3" s="265"/>
      <c r="G3" s="266"/>
      <c r="AC3" s="124" t="s">
        <v>102</v>
      </c>
      <c r="AG3" t="s">
        <v>103</v>
      </c>
    </row>
    <row r="4" spans="1:60" ht="25.05" customHeight="1" x14ac:dyDescent="0.25">
      <c r="A4" s="143" t="s">
        <v>10</v>
      </c>
      <c r="B4" s="144" t="s">
        <v>54</v>
      </c>
      <c r="C4" s="267" t="s">
        <v>55</v>
      </c>
      <c r="D4" s="268"/>
      <c r="E4" s="268"/>
      <c r="F4" s="268"/>
      <c r="G4" s="269"/>
      <c r="AG4" t="s">
        <v>104</v>
      </c>
    </row>
    <row r="5" spans="1:60" x14ac:dyDescent="0.25">
      <c r="D5" s="10"/>
    </row>
    <row r="6" spans="1:60" ht="39.6" x14ac:dyDescent="0.25">
      <c r="A6" s="146" t="s">
        <v>105</v>
      </c>
      <c r="B6" s="148" t="s">
        <v>106</v>
      </c>
      <c r="C6" s="148" t="s">
        <v>107</v>
      </c>
      <c r="D6" s="147" t="s">
        <v>108</v>
      </c>
      <c r="E6" s="146" t="s">
        <v>109</v>
      </c>
      <c r="F6" s="145" t="s">
        <v>110</v>
      </c>
      <c r="G6" s="146" t="s">
        <v>31</v>
      </c>
      <c r="H6" s="149" t="s">
        <v>32</v>
      </c>
      <c r="I6" s="149" t="s">
        <v>111</v>
      </c>
      <c r="J6" s="149" t="s">
        <v>33</v>
      </c>
      <c r="K6" s="149" t="s">
        <v>112</v>
      </c>
      <c r="L6" s="149" t="s">
        <v>113</v>
      </c>
      <c r="M6" s="149" t="s">
        <v>114</v>
      </c>
      <c r="N6" s="149" t="s">
        <v>115</v>
      </c>
      <c r="O6" s="149" t="s">
        <v>116</v>
      </c>
      <c r="P6" s="149" t="s">
        <v>117</v>
      </c>
      <c r="Q6" s="149" t="s">
        <v>118</v>
      </c>
      <c r="R6" s="149" t="s">
        <v>119</v>
      </c>
      <c r="S6" s="149" t="s">
        <v>120</v>
      </c>
      <c r="T6" s="149" t="s">
        <v>121</v>
      </c>
      <c r="U6" s="149" t="s">
        <v>122</v>
      </c>
      <c r="V6" s="149" t="s">
        <v>123</v>
      </c>
      <c r="W6" s="149" t="s">
        <v>124</v>
      </c>
      <c r="X6" s="149" t="s">
        <v>125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5">
      <c r="A8" s="153" t="s">
        <v>126</v>
      </c>
      <c r="B8" s="154" t="s">
        <v>76</v>
      </c>
      <c r="C8" s="193" t="s">
        <v>77</v>
      </c>
      <c r="D8" s="174"/>
      <c r="E8" s="175"/>
      <c r="F8" s="176"/>
      <c r="G8" s="177">
        <f>SUMIF(AG9:AG22,"&lt;&gt;NOR",G9:G22)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67"/>
      <c r="O8" s="167">
        <f>SUM(O9:O22)</f>
        <v>0.05</v>
      </c>
      <c r="P8" s="167"/>
      <c r="Q8" s="167">
        <f>SUM(Q9:Q22)</f>
        <v>8.629999999999999</v>
      </c>
      <c r="R8" s="167"/>
      <c r="S8" s="167"/>
      <c r="T8" s="167"/>
      <c r="U8" s="167"/>
      <c r="V8" s="167">
        <f>SUM(V9:V22)</f>
        <v>126.69</v>
      </c>
      <c r="W8" s="167"/>
      <c r="X8" s="167"/>
      <c r="AG8" t="s">
        <v>127</v>
      </c>
    </row>
    <row r="9" spans="1:60" ht="21" outlineLevel="1" x14ac:dyDescent="0.25">
      <c r="A9" s="157"/>
      <c r="B9" s="158"/>
      <c r="C9" s="259" t="s">
        <v>128</v>
      </c>
      <c r="D9" s="260"/>
      <c r="E9" s="260"/>
      <c r="F9" s="260"/>
      <c r="G9" s="2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50"/>
      <c r="Z9" s="150"/>
      <c r="AA9" s="150"/>
      <c r="AB9" s="150"/>
      <c r="AC9" s="150"/>
      <c r="AD9" s="150"/>
      <c r="AE9" s="150"/>
      <c r="AF9" s="150"/>
      <c r="AG9" s="150" t="s">
        <v>129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78" t="str">
        <f>C9</f>
        <v>Stávající zásobníkové ohřívače a kotel musí být demontovány a rozřezány už v kotelně, aby šly odnést/vyvézt výtahem ven.</v>
      </c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85">
        <v>1</v>
      </c>
      <c r="B10" s="186" t="s">
        <v>130</v>
      </c>
      <c r="C10" s="194" t="s">
        <v>131</v>
      </c>
      <c r="D10" s="187" t="s">
        <v>132</v>
      </c>
      <c r="E10" s="188">
        <v>5</v>
      </c>
      <c r="F10" s="189"/>
      <c r="G10" s="190">
        <f t="shared" ref="G10:G22" si="0">ROUND(E10*F10,2)</f>
        <v>0</v>
      </c>
      <c r="H10" s="164"/>
      <c r="I10" s="160">
        <f t="shared" ref="I10:I22" si="1">ROUND(E10*H10,2)</f>
        <v>0</v>
      </c>
      <c r="J10" s="164"/>
      <c r="K10" s="160">
        <f t="shared" ref="K10:K22" si="2">ROUND(E10*J10,2)</f>
        <v>0</v>
      </c>
      <c r="L10" s="160">
        <v>21</v>
      </c>
      <c r="M10" s="160">
        <f t="shared" ref="M10:M22" si="3">G10*(1+L10/100)</f>
        <v>0</v>
      </c>
      <c r="N10" s="160">
        <v>6.9999999999999994E-5</v>
      </c>
      <c r="O10" s="160">
        <f t="shared" ref="O10:O22" si="4">ROUND(E10*N10,2)</f>
        <v>0</v>
      </c>
      <c r="P10" s="160">
        <v>2.4E-2</v>
      </c>
      <c r="Q10" s="160">
        <f t="shared" ref="Q10:Q22" si="5">ROUND(E10*P10,2)</f>
        <v>0.12</v>
      </c>
      <c r="R10" s="160"/>
      <c r="S10" s="160" t="s">
        <v>133</v>
      </c>
      <c r="T10" s="160" t="s">
        <v>133</v>
      </c>
      <c r="U10" s="160">
        <v>0.54</v>
      </c>
      <c r="V10" s="160">
        <f t="shared" ref="V10:V22" si="6">ROUND(E10*U10,2)</f>
        <v>2.7</v>
      </c>
      <c r="W10" s="160"/>
      <c r="X10" s="160" t="s">
        <v>134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135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0.399999999999999" outlineLevel="1" x14ac:dyDescent="0.25">
      <c r="A11" s="185">
        <v>2</v>
      </c>
      <c r="B11" s="186" t="s">
        <v>136</v>
      </c>
      <c r="C11" s="194" t="s">
        <v>137</v>
      </c>
      <c r="D11" s="187" t="s">
        <v>138</v>
      </c>
      <c r="E11" s="188">
        <v>140</v>
      </c>
      <c r="F11" s="189"/>
      <c r="G11" s="190">
        <f t="shared" si="0"/>
        <v>0</v>
      </c>
      <c r="H11" s="164"/>
      <c r="I11" s="160">
        <f t="shared" si="1"/>
        <v>0</v>
      </c>
      <c r="J11" s="164"/>
      <c r="K11" s="160">
        <f t="shared" si="2"/>
        <v>0</v>
      </c>
      <c r="L11" s="160">
        <v>21</v>
      </c>
      <c r="M11" s="160">
        <f t="shared" si="3"/>
        <v>0</v>
      </c>
      <c r="N11" s="160">
        <v>5.0000000000000002E-5</v>
      </c>
      <c r="O11" s="160">
        <f t="shared" si="4"/>
        <v>0.01</v>
      </c>
      <c r="P11" s="160">
        <v>4.7299999999999998E-3</v>
      </c>
      <c r="Q11" s="160">
        <f t="shared" si="5"/>
        <v>0.66</v>
      </c>
      <c r="R11" s="160"/>
      <c r="S11" s="160" t="s">
        <v>133</v>
      </c>
      <c r="T11" s="160" t="s">
        <v>133</v>
      </c>
      <c r="U11" s="160">
        <v>0.125</v>
      </c>
      <c r="V11" s="160">
        <f t="shared" si="6"/>
        <v>17.5</v>
      </c>
      <c r="W11" s="160"/>
      <c r="X11" s="160" t="s">
        <v>134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135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0.399999999999999" outlineLevel="1" x14ac:dyDescent="0.25">
      <c r="A12" s="185">
        <v>3</v>
      </c>
      <c r="B12" s="186" t="s">
        <v>139</v>
      </c>
      <c r="C12" s="194" t="s">
        <v>140</v>
      </c>
      <c r="D12" s="187" t="s">
        <v>138</v>
      </c>
      <c r="E12" s="188">
        <v>132</v>
      </c>
      <c r="F12" s="189"/>
      <c r="G12" s="190">
        <f t="shared" si="0"/>
        <v>0</v>
      </c>
      <c r="H12" s="164"/>
      <c r="I12" s="160">
        <f t="shared" si="1"/>
        <v>0</v>
      </c>
      <c r="J12" s="164"/>
      <c r="K12" s="160">
        <f t="shared" si="2"/>
        <v>0</v>
      </c>
      <c r="L12" s="160">
        <v>21</v>
      </c>
      <c r="M12" s="160">
        <f t="shared" si="3"/>
        <v>0</v>
      </c>
      <c r="N12" s="160">
        <v>1.4999999999999999E-4</v>
      </c>
      <c r="O12" s="160">
        <f t="shared" si="4"/>
        <v>0.02</v>
      </c>
      <c r="P12" s="160">
        <v>3.9559999999999998E-2</v>
      </c>
      <c r="Q12" s="160">
        <f t="shared" si="5"/>
        <v>5.22</v>
      </c>
      <c r="R12" s="160"/>
      <c r="S12" s="160" t="s">
        <v>133</v>
      </c>
      <c r="T12" s="160" t="s">
        <v>133</v>
      </c>
      <c r="U12" s="160">
        <v>0.26600000000000001</v>
      </c>
      <c r="V12" s="160">
        <f t="shared" si="6"/>
        <v>35.11</v>
      </c>
      <c r="W12" s="160"/>
      <c r="X12" s="160" t="s">
        <v>134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135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0.399999999999999" outlineLevel="1" x14ac:dyDescent="0.25">
      <c r="A13" s="185">
        <v>4</v>
      </c>
      <c r="B13" s="186" t="s">
        <v>141</v>
      </c>
      <c r="C13" s="194" t="s">
        <v>142</v>
      </c>
      <c r="D13" s="187" t="s">
        <v>132</v>
      </c>
      <c r="E13" s="188">
        <v>28</v>
      </c>
      <c r="F13" s="189"/>
      <c r="G13" s="190">
        <f t="shared" si="0"/>
        <v>0</v>
      </c>
      <c r="H13" s="164"/>
      <c r="I13" s="160">
        <f t="shared" si="1"/>
        <v>0</v>
      </c>
      <c r="J13" s="164"/>
      <c r="K13" s="160">
        <f t="shared" si="2"/>
        <v>0</v>
      </c>
      <c r="L13" s="160">
        <v>21</v>
      </c>
      <c r="M13" s="160">
        <f t="shared" si="3"/>
        <v>0</v>
      </c>
      <c r="N13" s="160">
        <v>2.0000000000000002E-5</v>
      </c>
      <c r="O13" s="160">
        <f t="shared" si="4"/>
        <v>0</v>
      </c>
      <c r="P13" s="160">
        <v>8.3000000000000004E-2</v>
      </c>
      <c r="Q13" s="160">
        <f t="shared" si="5"/>
        <v>2.3199999999999998</v>
      </c>
      <c r="R13" s="160"/>
      <c r="S13" s="160" t="s">
        <v>133</v>
      </c>
      <c r="T13" s="160" t="s">
        <v>133</v>
      </c>
      <c r="U13" s="160">
        <v>1.238</v>
      </c>
      <c r="V13" s="160">
        <f t="shared" si="6"/>
        <v>34.659999999999997</v>
      </c>
      <c r="W13" s="160"/>
      <c r="X13" s="160" t="s">
        <v>134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135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0.399999999999999" outlineLevel="1" x14ac:dyDescent="0.25">
      <c r="A14" s="185">
        <v>5</v>
      </c>
      <c r="B14" s="186" t="s">
        <v>143</v>
      </c>
      <c r="C14" s="194" t="s">
        <v>144</v>
      </c>
      <c r="D14" s="187" t="s">
        <v>132</v>
      </c>
      <c r="E14" s="188">
        <v>57</v>
      </c>
      <c r="F14" s="189"/>
      <c r="G14" s="190">
        <f t="shared" si="0"/>
        <v>0</v>
      </c>
      <c r="H14" s="164"/>
      <c r="I14" s="160">
        <f t="shared" si="1"/>
        <v>0</v>
      </c>
      <c r="J14" s="164"/>
      <c r="K14" s="160">
        <f t="shared" si="2"/>
        <v>0</v>
      </c>
      <c r="L14" s="160">
        <v>21</v>
      </c>
      <c r="M14" s="160">
        <f t="shared" si="3"/>
        <v>0</v>
      </c>
      <c r="N14" s="160">
        <v>2.1000000000000001E-4</v>
      </c>
      <c r="O14" s="160">
        <f t="shared" si="4"/>
        <v>0.01</v>
      </c>
      <c r="P14" s="160">
        <v>3.5000000000000001E-3</v>
      </c>
      <c r="Q14" s="160">
        <f t="shared" si="5"/>
        <v>0.2</v>
      </c>
      <c r="R14" s="160"/>
      <c r="S14" s="160" t="s">
        <v>133</v>
      </c>
      <c r="T14" s="160" t="s">
        <v>133</v>
      </c>
      <c r="U14" s="160">
        <v>0.374</v>
      </c>
      <c r="V14" s="160">
        <f t="shared" si="6"/>
        <v>21.32</v>
      </c>
      <c r="W14" s="160"/>
      <c r="X14" s="160" t="s">
        <v>134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135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85">
        <v>6</v>
      </c>
      <c r="B15" s="186" t="s">
        <v>145</v>
      </c>
      <c r="C15" s="194" t="s">
        <v>146</v>
      </c>
      <c r="D15" s="187" t="s">
        <v>132</v>
      </c>
      <c r="E15" s="188">
        <v>50</v>
      </c>
      <c r="F15" s="189"/>
      <c r="G15" s="190">
        <f t="shared" si="0"/>
        <v>0</v>
      </c>
      <c r="H15" s="164"/>
      <c r="I15" s="160">
        <f t="shared" si="1"/>
        <v>0</v>
      </c>
      <c r="J15" s="164"/>
      <c r="K15" s="160">
        <f t="shared" si="2"/>
        <v>0</v>
      </c>
      <c r="L15" s="160">
        <v>21</v>
      </c>
      <c r="M15" s="160">
        <f t="shared" si="3"/>
        <v>0</v>
      </c>
      <c r="N15" s="160">
        <v>1.0000000000000001E-5</v>
      </c>
      <c r="O15" s="160">
        <f t="shared" si="4"/>
        <v>0</v>
      </c>
      <c r="P15" s="160">
        <v>2.0000000000000001E-4</v>
      </c>
      <c r="Q15" s="160">
        <f t="shared" si="5"/>
        <v>0.01</v>
      </c>
      <c r="R15" s="160"/>
      <c r="S15" s="160" t="s">
        <v>133</v>
      </c>
      <c r="T15" s="160" t="s">
        <v>133</v>
      </c>
      <c r="U15" s="160">
        <v>0.114</v>
      </c>
      <c r="V15" s="160">
        <f t="shared" si="6"/>
        <v>5.7</v>
      </c>
      <c r="W15" s="160"/>
      <c r="X15" s="160" t="s">
        <v>134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135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0.399999999999999" outlineLevel="1" x14ac:dyDescent="0.25">
      <c r="A16" s="185">
        <v>7</v>
      </c>
      <c r="B16" s="186" t="s">
        <v>147</v>
      </c>
      <c r="C16" s="194" t="s">
        <v>148</v>
      </c>
      <c r="D16" s="187" t="s">
        <v>149</v>
      </c>
      <c r="E16" s="188">
        <v>100</v>
      </c>
      <c r="F16" s="189"/>
      <c r="G16" s="190">
        <f t="shared" si="0"/>
        <v>0</v>
      </c>
      <c r="H16" s="164"/>
      <c r="I16" s="160">
        <f t="shared" si="1"/>
        <v>0</v>
      </c>
      <c r="J16" s="164"/>
      <c r="K16" s="160">
        <f t="shared" si="2"/>
        <v>0</v>
      </c>
      <c r="L16" s="160">
        <v>21</v>
      </c>
      <c r="M16" s="160">
        <f t="shared" si="3"/>
        <v>0</v>
      </c>
      <c r="N16" s="160">
        <v>5.0000000000000002E-5</v>
      </c>
      <c r="O16" s="160">
        <f t="shared" si="4"/>
        <v>0.01</v>
      </c>
      <c r="P16" s="160">
        <v>1E-3</v>
      </c>
      <c r="Q16" s="160">
        <f t="shared" si="5"/>
        <v>0.1</v>
      </c>
      <c r="R16" s="160"/>
      <c r="S16" s="160" t="s">
        <v>133</v>
      </c>
      <c r="T16" s="160" t="s">
        <v>133</v>
      </c>
      <c r="U16" s="160">
        <v>9.7000000000000003E-2</v>
      </c>
      <c r="V16" s="160">
        <f t="shared" si="6"/>
        <v>9.6999999999999993</v>
      </c>
      <c r="W16" s="160"/>
      <c r="X16" s="160" t="s">
        <v>134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135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85">
        <v>8</v>
      </c>
      <c r="B17" s="186" t="s">
        <v>150</v>
      </c>
      <c r="C17" s="194" t="s">
        <v>151</v>
      </c>
      <c r="D17" s="187" t="s">
        <v>152</v>
      </c>
      <c r="E17" s="188">
        <v>1</v>
      </c>
      <c r="F17" s="189"/>
      <c r="G17" s="190">
        <f t="shared" si="0"/>
        <v>0</v>
      </c>
      <c r="H17" s="164"/>
      <c r="I17" s="160">
        <f t="shared" si="1"/>
        <v>0</v>
      </c>
      <c r="J17" s="164"/>
      <c r="K17" s="160">
        <f t="shared" si="2"/>
        <v>0</v>
      </c>
      <c r="L17" s="160">
        <v>21</v>
      </c>
      <c r="M17" s="160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153</v>
      </c>
      <c r="T17" s="160" t="s">
        <v>154</v>
      </c>
      <c r="U17" s="160">
        <v>0</v>
      </c>
      <c r="V17" s="160">
        <f t="shared" si="6"/>
        <v>0</v>
      </c>
      <c r="W17" s="160"/>
      <c r="X17" s="160" t="s">
        <v>134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135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0.399999999999999" outlineLevel="1" x14ac:dyDescent="0.25">
      <c r="A18" s="185">
        <v>9</v>
      </c>
      <c r="B18" s="186" t="s">
        <v>155</v>
      </c>
      <c r="C18" s="194" t="s">
        <v>156</v>
      </c>
      <c r="D18" s="187" t="s">
        <v>152</v>
      </c>
      <c r="E18" s="188">
        <v>1</v>
      </c>
      <c r="F18" s="189"/>
      <c r="G18" s="190">
        <f t="shared" si="0"/>
        <v>0</v>
      </c>
      <c r="H18" s="164"/>
      <c r="I18" s="160">
        <f t="shared" si="1"/>
        <v>0</v>
      </c>
      <c r="J18" s="164"/>
      <c r="K18" s="160">
        <f t="shared" si="2"/>
        <v>0</v>
      </c>
      <c r="L18" s="160">
        <v>21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153</v>
      </c>
      <c r="T18" s="160" t="s">
        <v>154</v>
      </c>
      <c r="U18" s="160">
        <v>0</v>
      </c>
      <c r="V18" s="160">
        <f t="shared" si="6"/>
        <v>0</v>
      </c>
      <c r="W18" s="160"/>
      <c r="X18" s="160" t="s">
        <v>134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135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85">
        <v>10</v>
      </c>
      <c r="B19" s="186" t="s">
        <v>157</v>
      </c>
      <c r="C19" s="194" t="s">
        <v>158</v>
      </c>
      <c r="D19" s="187" t="s">
        <v>152</v>
      </c>
      <c r="E19" s="188">
        <v>2</v>
      </c>
      <c r="F19" s="189"/>
      <c r="G19" s="190">
        <f t="shared" si="0"/>
        <v>0</v>
      </c>
      <c r="H19" s="164"/>
      <c r="I19" s="160">
        <f t="shared" si="1"/>
        <v>0</v>
      </c>
      <c r="J19" s="164"/>
      <c r="K19" s="160">
        <f t="shared" si="2"/>
        <v>0</v>
      </c>
      <c r="L19" s="160">
        <v>21</v>
      </c>
      <c r="M19" s="160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153</v>
      </c>
      <c r="T19" s="160" t="s">
        <v>154</v>
      </c>
      <c r="U19" s="160">
        <v>0</v>
      </c>
      <c r="V19" s="160">
        <f t="shared" si="6"/>
        <v>0</v>
      </c>
      <c r="W19" s="160"/>
      <c r="X19" s="160" t="s">
        <v>134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135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85">
        <v>11</v>
      </c>
      <c r="B20" s="186" t="s">
        <v>159</v>
      </c>
      <c r="C20" s="194" t="s">
        <v>160</v>
      </c>
      <c r="D20" s="187" t="s">
        <v>152</v>
      </c>
      <c r="E20" s="188">
        <v>2</v>
      </c>
      <c r="F20" s="189"/>
      <c r="G20" s="190">
        <f t="shared" si="0"/>
        <v>0</v>
      </c>
      <c r="H20" s="164"/>
      <c r="I20" s="160">
        <f t="shared" si="1"/>
        <v>0</v>
      </c>
      <c r="J20" s="164"/>
      <c r="K20" s="160">
        <f t="shared" si="2"/>
        <v>0</v>
      </c>
      <c r="L20" s="160">
        <v>21</v>
      </c>
      <c r="M20" s="160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0"/>
      <c r="S20" s="160" t="s">
        <v>153</v>
      </c>
      <c r="T20" s="160" t="s">
        <v>154</v>
      </c>
      <c r="U20" s="160">
        <v>0</v>
      </c>
      <c r="V20" s="160">
        <f t="shared" si="6"/>
        <v>0</v>
      </c>
      <c r="W20" s="160"/>
      <c r="X20" s="160" t="s">
        <v>134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135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85">
        <v>12</v>
      </c>
      <c r="B21" s="186" t="s">
        <v>161</v>
      </c>
      <c r="C21" s="194" t="s">
        <v>162</v>
      </c>
      <c r="D21" s="187" t="s">
        <v>152</v>
      </c>
      <c r="E21" s="188">
        <v>1</v>
      </c>
      <c r="F21" s="189"/>
      <c r="G21" s="190">
        <f t="shared" si="0"/>
        <v>0</v>
      </c>
      <c r="H21" s="164"/>
      <c r="I21" s="160">
        <f t="shared" si="1"/>
        <v>0</v>
      </c>
      <c r="J21" s="164"/>
      <c r="K21" s="160">
        <f t="shared" si="2"/>
        <v>0</v>
      </c>
      <c r="L21" s="160">
        <v>21</v>
      </c>
      <c r="M21" s="160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 t="s">
        <v>153</v>
      </c>
      <c r="T21" s="160" t="s">
        <v>154</v>
      </c>
      <c r="U21" s="160">
        <v>0</v>
      </c>
      <c r="V21" s="160">
        <f t="shared" si="6"/>
        <v>0</v>
      </c>
      <c r="W21" s="160"/>
      <c r="X21" s="160" t="s">
        <v>134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135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85">
        <v>13</v>
      </c>
      <c r="B22" s="186" t="s">
        <v>163</v>
      </c>
      <c r="C22" s="194" t="s">
        <v>164</v>
      </c>
      <c r="D22" s="187" t="s">
        <v>152</v>
      </c>
      <c r="E22" s="188">
        <v>1</v>
      </c>
      <c r="F22" s="189"/>
      <c r="G22" s="190">
        <f t="shared" si="0"/>
        <v>0</v>
      </c>
      <c r="H22" s="164"/>
      <c r="I22" s="160">
        <f t="shared" si="1"/>
        <v>0</v>
      </c>
      <c r="J22" s="164"/>
      <c r="K22" s="160">
        <f t="shared" si="2"/>
        <v>0</v>
      </c>
      <c r="L22" s="160">
        <v>21</v>
      </c>
      <c r="M22" s="160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 t="s">
        <v>153</v>
      </c>
      <c r="T22" s="160" t="s">
        <v>154</v>
      </c>
      <c r="U22" s="160">
        <v>0</v>
      </c>
      <c r="V22" s="160">
        <f t="shared" si="6"/>
        <v>0</v>
      </c>
      <c r="W22" s="160"/>
      <c r="X22" s="160" t="s">
        <v>134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135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5">
      <c r="A23" s="153" t="s">
        <v>126</v>
      </c>
      <c r="B23" s="154" t="s">
        <v>80</v>
      </c>
      <c r="C23" s="193" t="s">
        <v>81</v>
      </c>
      <c r="D23" s="174"/>
      <c r="E23" s="175"/>
      <c r="F23" s="176"/>
      <c r="G23" s="177">
        <f>SUMIF(AG24:AG56,"&lt;&gt;NOR",G24:G56)</f>
        <v>0</v>
      </c>
      <c r="H23" s="167"/>
      <c r="I23" s="167">
        <f>SUM(I24:I56)</f>
        <v>0</v>
      </c>
      <c r="J23" s="167"/>
      <c r="K23" s="167">
        <f>SUM(K24:K56)</f>
        <v>0</v>
      </c>
      <c r="L23" s="167"/>
      <c r="M23" s="167">
        <f>SUM(M24:M56)</f>
        <v>0</v>
      </c>
      <c r="N23" s="167"/>
      <c r="O23" s="167">
        <f>SUM(O24:O56)</f>
        <v>0.16000000000000003</v>
      </c>
      <c r="P23" s="167"/>
      <c r="Q23" s="167">
        <f>SUM(Q24:Q56)</f>
        <v>0</v>
      </c>
      <c r="R23" s="167"/>
      <c r="S23" s="167"/>
      <c r="T23" s="167"/>
      <c r="U23" s="167"/>
      <c r="V23" s="167">
        <f>SUM(V24:V56)</f>
        <v>21.89</v>
      </c>
      <c r="W23" s="167"/>
      <c r="X23" s="167"/>
      <c r="AG23" t="s">
        <v>127</v>
      </c>
    </row>
    <row r="24" spans="1:60" ht="41.4" outlineLevel="1" x14ac:dyDescent="0.25">
      <c r="A24" s="157"/>
      <c r="B24" s="158"/>
      <c r="C24" s="259" t="s">
        <v>165</v>
      </c>
      <c r="D24" s="260"/>
      <c r="E24" s="260"/>
      <c r="F24" s="260"/>
      <c r="G24" s="2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129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78" t="str">
        <f>C24</f>
        <v>Izolace potrubí bude splňovat požadavky vyhlášky č. 193/2007. Potrubí bude opatřeno izolací z minerálních vláken s povrchovou úpravou Al polepem nebo z hliníkového plechu. Pokud bude mít tepelná izolace měrnou hodnotu součinitele tepelné vodivosti max. 0,053 W/m.K (při teplotě 100 °C), tloušťky izolací budou dle níže uvedené specifikace.</v>
      </c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85">
        <v>14</v>
      </c>
      <c r="B25" s="186" t="s">
        <v>166</v>
      </c>
      <c r="C25" s="194" t="s">
        <v>167</v>
      </c>
      <c r="D25" s="187" t="s">
        <v>138</v>
      </c>
      <c r="E25" s="188">
        <v>36</v>
      </c>
      <c r="F25" s="189"/>
      <c r="G25" s="190">
        <f t="shared" ref="G25:G56" si="7">ROUND(E25*F25,2)</f>
        <v>0</v>
      </c>
      <c r="H25" s="164"/>
      <c r="I25" s="160">
        <f t="shared" ref="I25:I56" si="8">ROUND(E25*H25,2)</f>
        <v>0</v>
      </c>
      <c r="J25" s="164"/>
      <c r="K25" s="160">
        <f t="shared" ref="K25:K56" si="9">ROUND(E25*J25,2)</f>
        <v>0</v>
      </c>
      <c r="L25" s="160">
        <v>21</v>
      </c>
      <c r="M25" s="160">
        <f t="shared" ref="M25:M56" si="10">G25*(1+L25/100)</f>
        <v>0</v>
      </c>
      <c r="N25" s="160">
        <v>0</v>
      </c>
      <c r="O25" s="160">
        <f t="shared" ref="O25:O56" si="11">ROUND(E25*N25,2)</f>
        <v>0</v>
      </c>
      <c r="P25" s="160">
        <v>0</v>
      </c>
      <c r="Q25" s="160">
        <f t="shared" ref="Q25:Q56" si="12">ROUND(E25*P25,2)</f>
        <v>0</v>
      </c>
      <c r="R25" s="160"/>
      <c r="S25" s="160" t="s">
        <v>133</v>
      </c>
      <c r="T25" s="160" t="s">
        <v>133</v>
      </c>
      <c r="U25" s="160">
        <v>8.2000000000000003E-2</v>
      </c>
      <c r="V25" s="160">
        <f t="shared" ref="V25:V56" si="13">ROUND(E25*U25,2)</f>
        <v>2.95</v>
      </c>
      <c r="W25" s="160"/>
      <c r="X25" s="160" t="s">
        <v>134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135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85">
        <v>15</v>
      </c>
      <c r="B26" s="186" t="s">
        <v>168</v>
      </c>
      <c r="C26" s="194" t="s">
        <v>169</v>
      </c>
      <c r="D26" s="187" t="s">
        <v>138</v>
      </c>
      <c r="E26" s="188">
        <v>48</v>
      </c>
      <c r="F26" s="189"/>
      <c r="G26" s="190">
        <f t="shared" si="7"/>
        <v>0</v>
      </c>
      <c r="H26" s="164"/>
      <c r="I26" s="160">
        <f t="shared" si="8"/>
        <v>0</v>
      </c>
      <c r="J26" s="164"/>
      <c r="K26" s="160">
        <f t="shared" si="9"/>
        <v>0</v>
      </c>
      <c r="L26" s="160">
        <v>21</v>
      </c>
      <c r="M26" s="160">
        <f t="shared" si="10"/>
        <v>0</v>
      </c>
      <c r="N26" s="160">
        <v>0</v>
      </c>
      <c r="O26" s="160">
        <f t="shared" si="11"/>
        <v>0</v>
      </c>
      <c r="P26" s="160">
        <v>0</v>
      </c>
      <c r="Q26" s="160">
        <f t="shared" si="12"/>
        <v>0</v>
      </c>
      <c r="R26" s="160"/>
      <c r="S26" s="160" t="s">
        <v>133</v>
      </c>
      <c r="T26" s="160" t="s">
        <v>133</v>
      </c>
      <c r="U26" s="160">
        <v>0.114</v>
      </c>
      <c r="V26" s="160">
        <f t="shared" si="13"/>
        <v>5.47</v>
      </c>
      <c r="W26" s="160"/>
      <c r="X26" s="160" t="s">
        <v>134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135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85">
        <v>16</v>
      </c>
      <c r="B27" s="186" t="s">
        <v>170</v>
      </c>
      <c r="C27" s="194" t="s">
        <v>171</v>
      </c>
      <c r="D27" s="187" t="s">
        <v>138</v>
      </c>
      <c r="E27" s="188">
        <v>54</v>
      </c>
      <c r="F27" s="189"/>
      <c r="G27" s="190">
        <f t="shared" si="7"/>
        <v>0</v>
      </c>
      <c r="H27" s="164"/>
      <c r="I27" s="160">
        <f t="shared" si="8"/>
        <v>0</v>
      </c>
      <c r="J27" s="164"/>
      <c r="K27" s="160">
        <f t="shared" si="9"/>
        <v>0</v>
      </c>
      <c r="L27" s="160">
        <v>21</v>
      </c>
      <c r="M27" s="160">
        <f t="shared" si="10"/>
        <v>0</v>
      </c>
      <c r="N27" s="160">
        <v>0</v>
      </c>
      <c r="O27" s="160">
        <f t="shared" si="11"/>
        <v>0</v>
      </c>
      <c r="P27" s="160">
        <v>0</v>
      </c>
      <c r="Q27" s="160">
        <f t="shared" si="12"/>
        <v>0</v>
      </c>
      <c r="R27" s="160"/>
      <c r="S27" s="160" t="s">
        <v>133</v>
      </c>
      <c r="T27" s="160" t="s">
        <v>133</v>
      </c>
      <c r="U27" s="160">
        <v>0.155</v>
      </c>
      <c r="V27" s="160">
        <f t="shared" si="13"/>
        <v>8.3699999999999992</v>
      </c>
      <c r="W27" s="160"/>
      <c r="X27" s="160" t="s">
        <v>134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135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85">
        <v>17</v>
      </c>
      <c r="B28" s="186" t="s">
        <v>172</v>
      </c>
      <c r="C28" s="194" t="s">
        <v>173</v>
      </c>
      <c r="D28" s="187" t="s">
        <v>132</v>
      </c>
      <c r="E28" s="188">
        <v>25</v>
      </c>
      <c r="F28" s="189"/>
      <c r="G28" s="190">
        <f t="shared" si="7"/>
        <v>0</v>
      </c>
      <c r="H28" s="164"/>
      <c r="I28" s="160">
        <f t="shared" si="8"/>
        <v>0</v>
      </c>
      <c r="J28" s="164"/>
      <c r="K28" s="160">
        <f t="shared" si="9"/>
        <v>0</v>
      </c>
      <c r="L28" s="160">
        <v>21</v>
      </c>
      <c r="M28" s="160">
        <f t="shared" si="10"/>
        <v>0</v>
      </c>
      <c r="N28" s="160">
        <v>0</v>
      </c>
      <c r="O28" s="160">
        <f t="shared" si="11"/>
        <v>0</v>
      </c>
      <c r="P28" s="160">
        <v>0</v>
      </c>
      <c r="Q28" s="160">
        <f t="shared" si="12"/>
        <v>0</v>
      </c>
      <c r="R28" s="160"/>
      <c r="S28" s="160" t="s">
        <v>133</v>
      </c>
      <c r="T28" s="160" t="s">
        <v>133</v>
      </c>
      <c r="U28" s="160">
        <v>0.20399999999999999</v>
      </c>
      <c r="V28" s="160">
        <f t="shared" si="13"/>
        <v>5.0999999999999996</v>
      </c>
      <c r="W28" s="160"/>
      <c r="X28" s="160" t="s">
        <v>134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135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0.399999999999999" outlineLevel="1" x14ac:dyDescent="0.25">
      <c r="A29" s="185">
        <v>18</v>
      </c>
      <c r="B29" s="186" t="s">
        <v>174</v>
      </c>
      <c r="C29" s="194" t="s">
        <v>175</v>
      </c>
      <c r="D29" s="187" t="s">
        <v>138</v>
      </c>
      <c r="E29" s="188">
        <v>12</v>
      </c>
      <c r="F29" s="189"/>
      <c r="G29" s="190">
        <f t="shared" si="7"/>
        <v>0</v>
      </c>
      <c r="H29" s="164"/>
      <c r="I29" s="160">
        <f t="shared" si="8"/>
        <v>0</v>
      </c>
      <c r="J29" s="164"/>
      <c r="K29" s="160">
        <f t="shared" si="9"/>
        <v>0</v>
      </c>
      <c r="L29" s="160">
        <v>21</v>
      </c>
      <c r="M29" s="160">
        <f t="shared" si="10"/>
        <v>0</v>
      </c>
      <c r="N29" s="160">
        <v>1.4999999999999999E-4</v>
      </c>
      <c r="O29" s="160">
        <f t="shared" si="11"/>
        <v>0</v>
      </c>
      <c r="P29" s="160">
        <v>0</v>
      </c>
      <c r="Q29" s="160">
        <f t="shared" si="12"/>
        <v>0</v>
      </c>
      <c r="R29" s="160" t="s">
        <v>176</v>
      </c>
      <c r="S29" s="160" t="s">
        <v>133</v>
      </c>
      <c r="T29" s="160" t="s">
        <v>133</v>
      </c>
      <c r="U29" s="160">
        <v>0</v>
      </c>
      <c r="V29" s="160">
        <f t="shared" si="13"/>
        <v>0</v>
      </c>
      <c r="W29" s="160"/>
      <c r="X29" s="160" t="s">
        <v>177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178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0.399999999999999" outlineLevel="1" x14ac:dyDescent="0.25">
      <c r="A30" s="185">
        <v>19</v>
      </c>
      <c r="B30" s="186" t="s">
        <v>179</v>
      </c>
      <c r="C30" s="194" t="s">
        <v>180</v>
      </c>
      <c r="D30" s="187" t="s">
        <v>138</v>
      </c>
      <c r="E30" s="188">
        <v>3</v>
      </c>
      <c r="F30" s="189"/>
      <c r="G30" s="190">
        <f t="shared" si="7"/>
        <v>0</v>
      </c>
      <c r="H30" s="164"/>
      <c r="I30" s="160">
        <f t="shared" si="8"/>
        <v>0</v>
      </c>
      <c r="J30" s="164"/>
      <c r="K30" s="160">
        <f t="shared" si="9"/>
        <v>0</v>
      </c>
      <c r="L30" s="160">
        <v>21</v>
      </c>
      <c r="M30" s="160">
        <f t="shared" si="10"/>
        <v>0</v>
      </c>
      <c r="N30" s="160">
        <v>3.6999999999999999E-4</v>
      </c>
      <c r="O30" s="160">
        <f t="shared" si="11"/>
        <v>0</v>
      </c>
      <c r="P30" s="160">
        <v>0</v>
      </c>
      <c r="Q30" s="160">
        <f t="shared" si="12"/>
        <v>0</v>
      </c>
      <c r="R30" s="160" t="s">
        <v>176</v>
      </c>
      <c r="S30" s="160" t="s">
        <v>133</v>
      </c>
      <c r="T30" s="160" t="s">
        <v>181</v>
      </c>
      <c r="U30" s="160">
        <v>0</v>
      </c>
      <c r="V30" s="160">
        <f t="shared" si="13"/>
        <v>0</v>
      </c>
      <c r="W30" s="160"/>
      <c r="X30" s="160" t="s">
        <v>177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178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0.399999999999999" outlineLevel="1" x14ac:dyDescent="0.25">
      <c r="A31" s="185">
        <v>20</v>
      </c>
      <c r="B31" s="186" t="s">
        <v>182</v>
      </c>
      <c r="C31" s="194" t="s">
        <v>183</v>
      </c>
      <c r="D31" s="187" t="s">
        <v>138</v>
      </c>
      <c r="E31" s="188">
        <v>21</v>
      </c>
      <c r="F31" s="189"/>
      <c r="G31" s="190">
        <f t="shared" si="7"/>
        <v>0</v>
      </c>
      <c r="H31" s="164"/>
      <c r="I31" s="160">
        <f t="shared" si="8"/>
        <v>0</v>
      </c>
      <c r="J31" s="164"/>
      <c r="K31" s="160">
        <f t="shared" si="9"/>
        <v>0</v>
      </c>
      <c r="L31" s="160">
        <v>21</v>
      </c>
      <c r="M31" s="160">
        <f t="shared" si="10"/>
        <v>0</v>
      </c>
      <c r="N31" s="160">
        <v>4.2000000000000002E-4</v>
      </c>
      <c r="O31" s="160">
        <f t="shared" si="11"/>
        <v>0.01</v>
      </c>
      <c r="P31" s="160">
        <v>0</v>
      </c>
      <c r="Q31" s="160">
        <f t="shared" si="12"/>
        <v>0</v>
      </c>
      <c r="R31" s="160" t="s">
        <v>176</v>
      </c>
      <c r="S31" s="160" t="s">
        <v>133</v>
      </c>
      <c r="T31" s="160" t="s">
        <v>133</v>
      </c>
      <c r="U31" s="160">
        <v>0</v>
      </c>
      <c r="V31" s="160">
        <f t="shared" si="13"/>
        <v>0</v>
      </c>
      <c r="W31" s="160"/>
      <c r="X31" s="160" t="s">
        <v>177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178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0.399999999999999" outlineLevel="1" x14ac:dyDescent="0.25">
      <c r="A32" s="185">
        <v>21</v>
      </c>
      <c r="B32" s="186" t="s">
        <v>184</v>
      </c>
      <c r="C32" s="194" t="s">
        <v>185</v>
      </c>
      <c r="D32" s="187" t="s">
        <v>138</v>
      </c>
      <c r="E32" s="188">
        <v>35</v>
      </c>
      <c r="F32" s="189"/>
      <c r="G32" s="190">
        <f t="shared" si="7"/>
        <v>0</v>
      </c>
      <c r="H32" s="164"/>
      <c r="I32" s="160">
        <f t="shared" si="8"/>
        <v>0</v>
      </c>
      <c r="J32" s="164"/>
      <c r="K32" s="160">
        <f t="shared" si="9"/>
        <v>0</v>
      </c>
      <c r="L32" s="160">
        <v>21</v>
      </c>
      <c r="M32" s="160">
        <f t="shared" si="10"/>
        <v>0</v>
      </c>
      <c r="N32" s="160">
        <v>7.2000000000000005E-4</v>
      </c>
      <c r="O32" s="160">
        <f t="shared" si="11"/>
        <v>0.03</v>
      </c>
      <c r="P32" s="160">
        <v>0</v>
      </c>
      <c r="Q32" s="160">
        <f t="shared" si="12"/>
        <v>0</v>
      </c>
      <c r="R32" s="160" t="s">
        <v>176</v>
      </c>
      <c r="S32" s="160" t="s">
        <v>133</v>
      </c>
      <c r="T32" s="160" t="s">
        <v>133</v>
      </c>
      <c r="U32" s="160">
        <v>0</v>
      </c>
      <c r="V32" s="160">
        <f t="shared" si="13"/>
        <v>0</v>
      </c>
      <c r="W32" s="160"/>
      <c r="X32" s="160" t="s">
        <v>177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178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0.399999999999999" outlineLevel="1" x14ac:dyDescent="0.25">
      <c r="A33" s="185">
        <v>22</v>
      </c>
      <c r="B33" s="186" t="s">
        <v>186</v>
      </c>
      <c r="C33" s="194" t="s">
        <v>187</v>
      </c>
      <c r="D33" s="187" t="s">
        <v>138</v>
      </c>
      <c r="E33" s="188">
        <v>13</v>
      </c>
      <c r="F33" s="189"/>
      <c r="G33" s="190">
        <f t="shared" si="7"/>
        <v>0</v>
      </c>
      <c r="H33" s="164"/>
      <c r="I33" s="160">
        <f t="shared" si="8"/>
        <v>0</v>
      </c>
      <c r="J33" s="164"/>
      <c r="K33" s="160">
        <f t="shared" si="9"/>
        <v>0</v>
      </c>
      <c r="L33" s="160">
        <v>21</v>
      </c>
      <c r="M33" s="160">
        <f t="shared" si="10"/>
        <v>0</v>
      </c>
      <c r="N33" s="160">
        <v>7.7999999999999999E-4</v>
      </c>
      <c r="O33" s="160">
        <f t="shared" si="11"/>
        <v>0.01</v>
      </c>
      <c r="P33" s="160">
        <v>0</v>
      </c>
      <c r="Q33" s="160">
        <f t="shared" si="12"/>
        <v>0</v>
      </c>
      <c r="R33" s="160" t="s">
        <v>176</v>
      </c>
      <c r="S33" s="160" t="s">
        <v>133</v>
      </c>
      <c r="T33" s="160" t="s">
        <v>133</v>
      </c>
      <c r="U33" s="160">
        <v>0</v>
      </c>
      <c r="V33" s="160">
        <f t="shared" si="13"/>
        <v>0</v>
      </c>
      <c r="W33" s="160"/>
      <c r="X33" s="160" t="s">
        <v>177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178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0.399999999999999" outlineLevel="1" x14ac:dyDescent="0.25">
      <c r="A34" s="185">
        <v>23</v>
      </c>
      <c r="B34" s="186" t="s">
        <v>188</v>
      </c>
      <c r="C34" s="194" t="s">
        <v>189</v>
      </c>
      <c r="D34" s="187" t="s">
        <v>138</v>
      </c>
      <c r="E34" s="188">
        <v>13</v>
      </c>
      <c r="F34" s="189"/>
      <c r="G34" s="190">
        <f t="shared" si="7"/>
        <v>0</v>
      </c>
      <c r="H34" s="164"/>
      <c r="I34" s="160">
        <f t="shared" si="8"/>
        <v>0</v>
      </c>
      <c r="J34" s="164"/>
      <c r="K34" s="160">
        <f t="shared" si="9"/>
        <v>0</v>
      </c>
      <c r="L34" s="160">
        <v>21</v>
      </c>
      <c r="M34" s="160">
        <f t="shared" si="10"/>
        <v>0</v>
      </c>
      <c r="N34" s="160">
        <v>1.65E-3</v>
      </c>
      <c r="O34" s="160">
        <f t="shared" si="11"/>
        <v>0.02</v>
      </c>
      <c r="P34" s="160">
        <v>0</v>
      </c>
      <c r="Q34" s="160">
        <f t="shared" si="12"/>
        <v>0</v>
      </c>
      <c r="R34" s="160" t="s">
        <v>176</v>
      </c>
      <c r="S34" s="160" t="s">
        <v>133</v>
      </c>
      <c r="T34" s="160" t="s">
        <v>133</v>
      </c>
      <c r="U34" s="160">
        <v>0</v>
      </c>
      <c r="V34" s="160">
        <f t="shared" si="13"/>
        <v>0</v>
      </c>
      <c r="W34" s="160"/>
      <c r="X34" s="160" t="s">
        <v>177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178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0.399999999999999" outlineLevel="1" x14ac:dyDescent="0.25">
      <c r="A35" s="185">
        <v>24</v>
      </c>
      <c r="B35" s="186" t="s">
        <v>190</v>
      </c>
      <c r="C35" s="194" t="s">
        <v>191</v>
      </c>
      <c r="D35" s="187" t="s">
        <v>138</v>
      </c>
      <c r="E35" s="188">
        <v>11</v>
      </c>
      <c r="F35" s="189"/>
      <c r="G35" s="190">
        <f t="shared" si="7"/>
        <v>0</v>
      </c>
      <c r="H35" s="164"/>
      <c r="I35" s="160">
        <f t="shared" si="8"/>
        <v>0</v>
      </c>
      <c r="J35" s="164"/>
      <c r="K35" s="160">
        <f t="shared" si="9"/>
        <v>0</v>
      </c>
      <c r="L35" s="160">
        <v>21</v>
      </c>
      <c r="M35" s="160">
        <f t="shared" si="10"/>
        <v>0</v>
      </c>
      <c r="N35" s="160">
        <v>1.9E-3</v>
      </c>
      <c r="O35" s="160">
        <f t="shared" si="11"/>
        <v>0.02</v>
      </c>
      <c r="P35" s="160">
        <v>0</v>
      </c>
      <c r="Q35" s="160">
        <f t="shared" si="12"/>
        <v>0</v>
      </c>
      <c r="R35" s="160" t="s">
        <v>176</v>
      </c>
      <c r="S35" s="160" t="s">
        <v>133</v>
      </c>
      <c r="T35" s="160" t="s">
        <v>133</v>
      </c>
      <c r="U35" s="160">
        <v>0</v>
      </c>
      <c r="V35" s="160">
        <f t="shared" si="13"/>
        <v>0</v>
      </c>
      <c r="W35" s="160"/>
      <c r="X35" s="160" t="s">
        <v>177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178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0.399999999999999" outlineLevel="1" x14ac:dyDescent="0.25">
      <c r="A36" s="185">
        <v>25</v>
      </c>
      <c r="B36" s="186" t="s">
        <v>192</v>
      </c>
      <c r="C36" s="194" t="s">
        <v>193</v>
      </c>
      <c r="D36" s="187" t="s">
        <v>138</v>
      </c>
      <c r="E36" s="188">
        <v>30</v>
      </c>
      <c r="F36" s="189"/>
      <c r="G36" s="190">
        <f t="shared" si="7"/>
        <v>0</v>
      </c>
      <c r="H36" s="164"/>
      <c r="I36" s="160">
        <f t="shared" si="8"/>
        <v>0</v>
      </c>
      <c r="J36" s="164"/>
      <c r="K36" s="160">
        <f t="shared" si="9"/>
        <v>0</v>
      </c>
      <c r="L36" s="160">
        <v>21</v>
      </c>
      <c r="M36" s="160">
        <f t="shared" si="10"/>
        <v>0</v>
      </c>
      <c r="N36" s="160">
        <v>2.2000000000000001E-3</v>
      </c>
      <c r="O36" s="160">
        <f t="shared" si="11"/>
        <v>7.0000000000000007E-2</v>
      </c>
      <c r="P36" s="160">
        <v>0</v>
      </c>
      <c r="Q36" s="160">
        <f t="shared" si="12"/>
        <v>0</v>
      </c>
      <c r="R36" s="160" t="s">
        <v>176</v>
      </c>
      <c r="S36" s="160" t="s">
        <v>133</v>
      </c>
      <c r="T36" s="160" t="s">
        <v>133</v>
      </c>
      <c r="U36" s="160">
        <v>0</v>
      </c>
      <c r="V36" s="160">
        <f t="shared" si="13"/>
        <v>0</v>
      </c>
      <c r="W36" s="160"/>
      <c r="X36" s="160" t="s">
        <v>177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178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0.399999999999999" outlineLevel="1" x14ac:dyDescent="0.25">
      <c r="A37" s="185">
        <v>26</v>
      </c>
      <c r="B37" s="186" t="s">
        <v>194</v>
      </c>
      <c r="C37" s="194" t="s">
        <v>195</v>
      </c>
      <c r="D37" s="187" t="s">
        <v>152</v>
      </c>
      <c r="E37" s="188">
        <v>1</v>
      </c>
      <c r="F37" s="189"/>
      <c r="G37" s="190">
        <f t="shared" si="7"/>
        <v>0</v>
      </c>
      <c r="H37" s="164"/>
      <c r="I37" s="160">
        <f t="shared" si="8"/>
        <v>0</v>
      </c>
      <c r="J37" s="164"/>
      <c r="K37" s="160">
        <f t="shared" si="9"/>
        <v>0</v>
      </c>
      <c r="L37" s="160">
        <v>21</v>
      </c>
      <c r="M37" s="160">
        <f t="shared" si="10"/>
        <v>0</v>
      </c>
      <c r="N37" s="160">
        <v>0</v>
      </c>
      <c r="O37" s="160">
        <f t="shared" si="11"/>
        <v>0</v>
      </c>
      <c r="P37" s="160">
        <v>0</v>
      </c>
      <c r="Q37" s="160">
        <f t="shared" si="12"/>
        <v>0</v>
      </c>
      <c r="R37" s="160"/>
      <c r="S37" s="160" t="s">
        <v>153</v>
      </c>
      <c r="T37" s="160" t="s">
        <v>154</v>
      </c>
      <c r="U37" s="160">
        <v>0</v>
      </c>
      <c r="V37" s="160">
        <f t="shared" si="13"/>
        <v>0</v>
      </c>
      <c r="W37" s="160"/>
      <c r="X37" s="160" t="s">
        <v>177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178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0.399999999999999" outlineLevel="1" x14ac:dyDescent="0.25">
      <c r="A38" s="185">
        <v>27</v>
      </c>
      <c r="B38" s="186" t="s">
        <v>196</v>
      </c>
      <c r="C38" s="194" t="s">
        <v>197</v>
      </c>
      <c r="D38" s="187" t="s">
        <v>152</v>
      </c>
      <c r="E38" s="188">
        <v>1</v>
      </c>
      <c r="F38" s="189"/>
      <c r="G38" s="190">
        <f t="shared" si="7"/>
        <v>0</v>
      </c>
      <c r="H38" s="164"/>
      <c r="I38" s="160">
        <f t="shared" si="8"/>
        <v>0</v>
      </c>
      <c r="J38" s="164"/>
      <c r="K38" s="160">
        <f t="shared" si="9"/>
        <v>0</v>
      </c>
      <c r="L38" s="160">
        <v>21</v>
      </c>
      <c r="M38" s="160">
        <f t="shared" si="10"/>
        <v>0</v>
      </c>
      <c r="N38" s="160">
        <v>0</v>
      </c>
      <c r="O38" s="160">
        <f t="shared" si="11"/>
        <v>0</v>
      </c>
      <c r="P38" s="160">
        <v>0</v>
      </c>
      <c r="Q38" s="160">
        <f t="shared" si="12"/>
        <v>0</v>
      </c>
      <c r="R38" s="160"/>
      <c r="S38" s="160" t="s">
        <v>153</v>
      </c>
      <c r="T38" s="160" t="s">
        <v>154</v>
      </c>
      <c r="U38" s="160">
        <v>0</v>
      </c>
      <c r="V38" s="160">
        <f t="shared" si="13"/>
        <v>0</v>
      </c>
      <c r="W38" s="160"/>
      <c r="X38" s="160" t="s">
        <v>177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178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0.399999999999999" outlineLevel="1" x14ac:dyDescent="0.25">
      <c r="A39" s="185">
        <v>28</v>
      </c>
      <c r="B39" s="186" t="s">
        <v>198</v>
      </c>
      <c r="C39" s="194" t="s">
        <v>199</v>
      </c>
      <c r="D39" s="187" t="s">
        <v>152</v>
      </c>
      <c r="E39" s="188">
        <v>2</v>
      </c>
      <c r="F39" s="189"/>
      <c r="G39" s="190">
        <f t="shared" si="7"/>
        <v>0</v>
      </c>
      <c r="H39" s="164"/>
      <c r="I39" s="160">
        <f t="shared" si="8"/>
        <v>0</v>
      </c>
      <c r="J39" s="164"/>
      <c r="K39" s="160">
        <f t="shared" si="9"/>
        <v>0</v>
      </c>
      <c r="L39" s="160">
        <v>21</v>
      </c>
      <c r="M39" s="160">
        <f t="shared" si="10"/>
        <v>0</v>
      </c>
      <c r="N39" s="160">
        <v>0</v>
      </c>
      <c r="O39" s="160">
        <f t="shared" si="11"/>
        <v>0</v>
      </c>
      <c r="P39" s="160">
        <v>0</v>
      </c>
      <c r="Q39" s="160">
        <f t="shared" si="12"/>
        <v>0</v>
      </c>
      <c r="R39" s="160"/>
      <c r="S39" s="160" t="s">
        <v>153</v>
      </c>
      <c r="T39" s="160" t="s">
        <v>154</v>
      </c>
      <c r="U39" s="160">
        <v>0</v>
      </c>
      <c r="V39" s="160">
        <f t="shared" si="13"/>
        <v>0</v>
      </c>
      <c r="W39" s="160"/>
      <c r="X39" s="160" t="s">
        <v>177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178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0.399999999999999" outlineLevel="1" x14ac:dyDescent="0.25">
      <c r="A40" s="185">
        <v>29</v>
      </c>
      <c r="B40" s="186" t="s">
        <v>200</v>
      </c>
      <c r="C40" s="194" t="s">
        <v>201</v>
      </c>
      <c r="D40" s="187" t="s">
        <v>152</v>
      </c>
      <c r="E40" s="188">
        <v>1</v>
      </c>
      <c r="F40" s="189"/>
      <c r="G40" s="190">
        <f t="shared" si="7"/>
        <v>0</v>
      </c>
      <c r="H40" s="164"/>
      <c r="I40" s="160">
        <f t="shared" si="8"/>
        <v>0</v>
      </c>
      <c r="J40" s="164"/>
      <c r="K40" s="160">
        <f t="shared" si="9"/>
        <v>0</v>
      </c>
      <c r="L40" s="160">
        <v>21</v>
      </c>
      <c r="M40" s="160">
        <f t="shared" si="10"/>
        <v>0</v>
      </c>
      <c r="N40" s="160">
        <v>0</v>
      </c>
      <c r="O40" s="160">
        <f t="shared" si="11"/>
        <v>0</v>
      </c>
      <c r="P40" s="160">
        <v>0</v>
      </c>
      <c r="Q40" s="160">
        <f t="shared" si="12"/>
        <v>0</v>
      </c>
      <c r="R40" s="160"/>
      <c r="S40" s="160" t="s">
        <v>153</v>
      </c>
      <c r="T40" s="160" t="s">
        <v>154</v>
      </c>
      <c r="U40" s="160">
        <v>0</v>
      </c>
      <c r="V40" s="160">
        <f t="shared" si="13"/>
        <v>0</v>
      </c>
      <c r="W40" s="160"/>
      <c r="X40" s="160" t="s">
        <v>177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178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0.399999999999999" outlineLevel="1" x14ac:dyDescent="0.25">
      <c r="A41" s="185">
        <v>30</v>
      </c>
      <c r="B41" s="186" t="s">
        <v>202</v>
      </c>
      <c r="C41" s="194" t="s">
        <v>203</v>
      </c>
      <c r="D41" s="187" t="s">
        <v>152</v>
      </c>
      <c r="E41" s="188">
        <v>4</v>
      </c>
      <c r="F41" s="189"/>
      <c r="G41" s="190">
        <f t="shared" si="7"/>
        <v>0</v>
      </c>
      <c r="H41" s="164"/>
      <c r="I41" s="160">
        <f t="shared" si="8"/>
        <v>0</v>
      </c>
      <c r="J41" s="164"/>
      <c r="K41" s="160">
        <f t="shared" si="9"/>
        <v>0</v>
      </c>
      <c r="L41" s="160">
        <v>21</v>
      </c>
      <c r="M41" s="160">
        <f t="shared" si="10"/>
        <v>0</v>
      </c>
      <c r="N41" s="160">
        <v>0</v>
      </c>
      <c r="O41" s="160">
        <f t="shared" si="11"/>
        <v>0</v>
      </c>
      <c r="P41" s="160">
        <v>0</v>
      </c>
      <c r="Q41" s="160">
        <f t="shared" si="12"/>
        <v>0</v>
      </c>
      <c r="R41" s="160"/>
      <c r="S41" s="160" t="s">
        <v>153</v>
      </c>
      <c r="T41" s="160" t="s">
        <v>154</v>
      </c>
      <c r="U41" s="160">
        <v>0</v>
      </c>
      <c r="V41" s="160">
        <f t="shared" si="13"/>
        <v>0</v>
      </c>
      <c r="W41" s="160"/>
      <c r="X41" s="160" t="s">
        <v>177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178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0.399999999999999" outlineLevel="1" x14ac:dyDescent="0.25">
      <c r="A42" s="185">
        <v>31</v>
      </c>
      <c r="B42" s="186" t="s">
        <v>204</v>
      </c>
      <c r="C42" s="194" t="s">
        <v>205</v>
      </c>
      <c r="D42" s="187" t="s">
        <v>152</v>
      </c>
      <c r="E42" s="188">
        <v>3</v>
      </c>
      <c r="F42" s="189"/>
      <c r="G42" s="190">
        <f t="shared" si="7"/>
        <v>0</v>
      </c>
      <c r="H42" s="164"/>
      <c r="I42" s="160">
        <f t="shared" si="8"/>
        <v>0</v>
      </c>
      <c r="J42" s="164"/>
      <c r="K42" s="160">
        <f t="shared" si="9"/>
        <v>0</v>
      </c>
      <c r="L42" s="160">
        <v>21</v>
      </c>
      <c r="M42" s="160">
        <f t="shared" si="10"/>
        <v>0</v>
      </c>
      <c r="N42" s="160">
        <v>0</v>
      </c>
      <c r="O42" s="160">
        <f t="shared" si="11"/>
        <v>0</v>
      </c>
      <c r="P42" s="160">
        <v>0</v>
      </c>
      <c r="Q42" s="160">
        <f t="shared" si="12"/>
        <v>0</v>
      </c>
      <c r="R42" s="160"/>
      <c r="S42" s="160" t="s">
        <v>153</v>
      </c>
      <c r="T42" s="160" t="s">
        <v>154</v>
      </c>
      <c r="U42" s="160">
        <v>0</v>
      </c>
      <c r="V42" s="160">
        <f t="shared" si="13"/>
        <v>0</v>
      </c>
      <c r="W42" s="160"/>
      <c r="X42" s="160" t="s">
        <v>177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178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0.399999999999999" outlineLevel="1" x14ac:dyDescent="0.25">
      <c r="A43" s="185">
        <v>32</v>
      </c>
      <c r="B43" s="186" t="s">
        <v>206</v>
      </c>
      <c r="C43" s="194" t="s">
        <v>207</v>
      </c>
      <c r="D43" s="187" t="s">
        <v>152</v>
      </c>
      <c r="E43" s="188">
        <v>1</v>
      </c>
      <c r="F43" s="189"/>
      <c r="G43" s="190">
        <f t="shared" si="7"/>
        <v>0</v>
      </c>
      <c r="H43" s="164"/>
      <c r="I43" s="160">
        <f t="shared" si="8"/>
        <v>0</v>
      </c>
      <c r="J43" s="164"/>
      <c r="K43" s="160">
        <f t="shared" si="9"/>
        <v>0</v>
      </c>
      <c r="L43" s="160">
        <v>21</v>
      </c>
      <c r="M43" s="160">
        <f t="shared" si="10"/>
        <v>0</v>
      </c>
      <c r="N43" s="160">
        <v>0</v>
      </c>
      <c r="O43" s="160">
        <f t="shared" si="11"/>
        <v>0</v>
      </c>
      <c r="P43" s="160">
        <v>0</v>
      </c>
      <c r="Q43" s="160">
        <f t="shared" si="12"/>
        <v>0</v>
      </c>
      <c r="R43" s="160"/>
      <c r="S43" s="160" t="s">
        <v>153</v>
      </c>
      <c r="T43" s="160" t="s">
        <v>154</v>
      </c>
      <c r="U43" s="160">
        <v>0</v>
      </c>
      <c r="V43" s="160">
        <f t="shared" si="13"/>
        <v>0</v>
      </c>
      <c r="W43" s="160"/>
      <c r="X43" s="160" t="s">
        <v>177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178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85">
        <v>33</v>
      </c>
      <c r="B44" s="186" t="s">
        <v>208</v>
      </c>
      <c r="C44" s="194" t="s">
        <v>209</v>
      </c>
      <c r="D44" s="187" t="s">
        <v>152</v>
      </c>
      <c r="E44" s="188">
        <v>1</v>
      </c>
      <c r="F44" s="189"/>
      <c r="G44" s="190">
        <f t="shared" si="7"/>
        <v>0</v>
      </c>
      <c r="H44" s="164"/>
      <c r="I44" s="160">
        <f t="shared" si="8"/>
        <v>0</v>
      </c>
      <c r="J44" s="164"/>
      <c r="K44" s="160">
        <f t="shared" si="9"/>
        <v>0</v>
      </c>
      <c r="L44" s="160">
        <v>21</v>
      </c>
      <c r="M44" s="160">
        <f t="shared" si="10"/>
        <v>0</v>
      </c>
      <c r="N44" s="160">
        <v>0</v>
      </c>
      <c r="O44" s="160">
        <f t="shared" si="11"/>
        <v>0</v>
      </c>
      <c r="P44" s="160">
        <v>0</v>
      </c>
      <c r="Q44" s="160">
        <f t="shared" si="12"/>
        <v>0</v>
      </c>
      <c r="R44" s="160"/>
      <c r="S44" s="160" t="s">
        <v>153</v>
      </c>
      <c r="T44" s="160" t="s">
        <v>154</v>
      </c>
      <c r="U44" s="160">
        <v>0</v>
      </c>
      <c r="V44" s="160">
        <f t="shared" si="13"/>
        <v>0</v>
      </c>
      <c r="W44" s="160"/>
      <c r="X44" s="160" t="s">
        <v>177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178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85">
        <v>34</v>
      </c>
      <c r="B45" s="186" t="s">
        <v>210</v>
      </c>
      <c r="C45" s="194" t="s">
        <v>211</v>
      </c>
      <c r="D45" s="187" t="s">
        <v>152</v>
      </c>
      <c r="E45" s="188">
        <v>1</v>
      </c>
      <c r="F45" s="189"/>
      <c r="G45" s="190">
        <f t="shared" si="7"/>
        <v>0</v>
      </c>
      <c r="H45" s="164"/>
      <c r="I45" s="160">
        <f t="shared" si="8"/>
        <v>0</v>
      </c>
      <c r="J45" s="164"/>
      <c r="K45" s="160">
        <f t="shared" si="9"/>
        <v>0</v>
      </c>
      <c r="L45" s="160">
        <v>21</v>
      </c>
      <c r="M45" s="160">
        <f t="shared" si="10"/>
        <v>0</v>
      </c>
      <c r="N45" s="160">
        <v>0</v>
      </c>
      <c r="O45" s="160">
        <f t="shared" si="11"/>
        <v>0</v>
      </c>
      <c r="P45" s="160">
        <v>0</v>
      </c>
      <c r="Q45" s="160">
        <f t="shared" si="12"/>
        <v>0</v>
      </c>
      <c r="R45" s="160"/>
      <c r="S45" s="160" t="s">
        <v>153</v>
      </c>
      <c r="T45" s="160" t="s">
        <v>154</v>
      </c>
      <c r="U45" s="160">
        <v>0</v>
      </c>
      <c r="V45" s="160">
        <f t="shared" si="13"/>
        <v>0</v>
      </c>
      <c r="W45" s="160"/>
      <c r="X45" s="160" t="s">
        <v>177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178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85">
        <v>35</v>
      </c>
      <c r="B46" s="186" t="s">
        <v>212</v>
      </c>
      <c r="C46" s="194" t="s">
        <v>213</v>
      </c>
      <c r="D46" s="187" t="s">
        <v>152</v>
      </c>
      <c r="E46" s="188">
        <v>1</v>
      </c>
      <c r="F46" s="189"/>
      <c r="G46" s="190">
        <f t="shared" si="7"/>
        <v>0</v>
      </c>
      <c r="H46" s="164"/>
      <c r="I46" s="160">
        <f t="shared" si="8"/>
        <v>0</v>
      </c>
      <c r="J46" s="164"/>
      <c r="K46" s="160">
        <f t="shared" si="9"/>
        <v>0</v>
      </c>
      <c r="L46" s="160">
        <v>21</v>
      </c>
      <c r="M46" s="160">
        <f t="shared" si="10"/>
        <v>0</v>
      </c>
      <c r="N46" s="160">
        <v>0</v>
      </c>
      <c r="O46" s="160">
        <f t="shared" si="11"/>
        <v>0</v>
      </c>
      <c r="P46" s="160">
        <v>0</v>
      </c>
      <c r="Q46" s="160">
        <f t="shared" si="12"/>
        <v>0</v>
      </c>
      <c r="R46" s="160"/>
      <c r="S46" s="160" t="s">
        <v>153</v>
      </c>
      <c r="T46" s="160" t="s">
        <v>154</v>
      </c>
      <c r="U46" s="160">
        <v>0</v>
      </c>
      <c r="V46" s="160">
        <f t="shared" si="13"/>
        <v>0</v>
      </c>
      <c r="W46" s="160"/>
      <c r="X46" s="160" t="s">
        <v>177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178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85">
        <v>36</v>
      </c>
      <c r="B47" s="186" t="s">
        <v>214</v>
      </c>
      <c r="C47" s="194" t="s">
        <v>215</v>
      </c>
      <c r="D47" s="187" t="s">
        <v>152</v>
      </c>
      <c r="E47" s="188">
        <v>1</v>
      </c>
      <c r="F47" s="189"/>
      <c r="G47" s="190">
        <f t="shared" si="7"/>
        <v>0</v>
      </c>
      <c r="H47" s="164"/>
      <c r="I47" s="160">
        <f t="shared" si="8"/>
        <v>0</v>
      </c>
      <c r="J47" s="164"/>
      <c r="K47" s="160">
        <f t="shared" si="9"/>
        <v>0</v>
      </c>
      <c r="L47" s="160">
        <v>21</v>
      </c>
      <c r="M47" s="160">
        <f t="shared" si="10"/>
        <v>0</v>
      </c>
      <c r="N47" s="160">
        <v>0</v>
      </c>
      <c r="O47" s="160">
        <f t="shared" si="11"/>
        <v>0</v>
      </c>
      <c r="P47" s="160">
        <v>0</v>
      </c>
      <c r="Q47" s="160">
        <f t="shared" si="12"/>
        <v>0</v>
      </c>
      <c r="R47" s="160"/>
      <c r="S47" s="160" t="s">
        <v>153</v>
      </c>
      <c r="T47" s="160" t="s">
        <v>154</v>
      </c>
      <c r="U47" s="160">
        <v>0</v>
      </c>
      <c r="V47" s="160">
        <f t="shared" si="13"/>
        <v>0</v>
      </c>
      <c r="W47" s="160"/>
      <c r="X47" s="160" t="s">
        <v>177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178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85">
        <v>37</v>
      </c>
      <c r="B48" s="186" t="s">
        <v>216</v>
      </c>
      <c r="C48" s="194" t="s">
        <v>217</v>
      </c>
      <c r="D48" s="187" t="s">
        <v>152</v>
      </c>
      <c r="E48" s="188">
        <v>1</v>
      </c>
      <c r="F48" s="189"/>
      <c r="G48" s="190">
        <f t="shared" si="7"/>
        <v>0</v>
      </c>
      <c r="H48" s="164"/>
      <c r="I48" s="160">
        <f t="shared" si="8"/>
        <v>0</v>
      </c>
      <c r="J48" s="164"/>
      <c r="K48" s="160">
        <f t="shared" si="9"/>
        <v>0</v>
      </c>
      <c r="L48" s="160">
        <v>21</v>
      </c>
      <c r="M48" s="160">
        <f t="shared" si="10"/>
        <v>0</v>
      </c>
      <c r="N48" s="160">
        <v>0</v>
      </c>
      <c r="O48" s="160">
        <f t="shared" si="11"/>
        <v>0</v>
      </c>
      <c r="P48" s="160">
        <v>0</v>
      </c>
      <c r="Q48" s="160">
        <f t="shared" si="12"/>
        <v>0</v>
      </c>
      <c r="R48" s="160"/>
      <c r="S48" s="160" t="s">
        <v>153</v>
      </c>
      <c r="T48" s="160" t="s">
        <v>154</v>
      </c>
      <c r="U48" s="160">
        <v>0</v>
      </c>
      <c r="V48" s="160">
        <f t="shared" si="13"/>
        <v>0</v>
      </c>
      <c r="W48" s="160"/>
      <c r="X48" s="160" t="s">
        <v>177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178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85">
        <v>38</v>
      </c>
      <c r="B49" s="186" t="s">
        <v>218</v>
      </c>
      <c r="C49" s="194" t="s">
        <v>219</v>
      </c>
      <c r="D49" s="187" t="s">
        <v>152</v>
      </c>
      <c r="E49" s="188">
        <v>2</v>
      </c>
      <c r="F49" s="189"/>
      <c r="G49" s="190">
        <f t="shared" si="7"/>
        <v>0</v>
      </c>
      <c r="H49" s="164"/>
      <c r="I49" s="160">
        <f t="shared" si="8"/>
        <v>0</v>
      </c>
      <c r="J49" s="164"/>
      <c r="K49" s="160">
        <f t="shared" si="9"/>
        <v>0</v>
      </c>
      <c r="L49" s="160">
        <v>21</v>
      </c>
      <c r="M49" s="160">
        <f t="shared" si="10"/>
        <v>0</v>
      </c>
      <c r="N49" s="160">
        <v>0</v>
      </c>
      <c r="O49" s="160">
        <f t="shared" si="11"/>
        <v>0</v>
      </c>
      <c r="P49" s="160">
        <v>0</v>
      </c>
      <c r="Q49" s="160">
        <f t="shared" si="12"/>
        <v>0</v>
      </c>
      <c r="R49" s="160"/>
      <c r="S49" s="160" t="s">
        <v>153</v>
      </c>
      <c r="T49" s="160" t="s">
        <v>154</v>
      </c>
      <c r="U49" s="160">
        <v>0</v>
      </c>
      <c r="V49" s="160">
        <f t="shared" si="13"/>
        <v>0</v>
      </c>
      <c r="W49" s="160"/>
      <c r="X49" s="160" t="s">
        <v>177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178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85">
        <v>39</v>
      </c>
      <c r="B50" s="186" t="s">
        <v>220</v>
      </c>
      <c r="C50" s="194" t="s">
        <v>221</v>
      </c>
      <c r="D50" s="187" t="s">
        <v>152</v>
      </c>
      <c r="E50" s="188">
        <v>1</v>
      </c>
      <c r="F50" s="189"/>
      <c r="G50" s="190">
        <f t="shared" si="7"/>
        <v>0</v>
      </c>
      <c r="H50" s="164"/>
      <c r="I50" s="160">
        <f t="shared" si="8"/>
        <v>0</v>
      </c>
      <c r="J50" s="164"/>
      <c r="K50" s="160">
        <f t="shared" si="9"/>
        <v>0</v>
      </c>
      <c r="L50" s="160">
        <v>21</v>
      </c>
      <c r="M50" s="160">
        <f t="shared" si="10"/>
        <v>0</v>
      </c>
      <c r="N50" s="160">
        <v>0</v>
      </c>
      <c r="O50" s="160">
        <f t="shared" si="11"/>
        <v>0</v>
      </c>
      <c r="P50" s="160">
        <v>0</v>
      </c>
      <c r="Q50" s="160">
        <f t="shared" si="12"/>
        <v>0</v>
      </c>
      <c r="R50" s="160"/>
      <c r="S50" s="160" t="s">
        <v>153</v>
      </c>
      <c r="T50" s="160" t="s">
        <v>154</v>
      </c>
      <c r="U50" s="160">
        <v>0</v>
      </c>
      <c r="V50" s="160">
        <f t="shared" si="13"/>
        <v>0</v>
      </c>
      <c r="W50" s="160"/>
      <c r="X50" s="160" t="s">
        <v>177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178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85">
        <v>40</v>
      </c>
      <c r="B51" s="186" t="s">
        <v>222</v>
      </c>
      <c r="C51" s="194" t="s">
        <v>223</v>
      </c>
      <c r="D51" s="187" t="s">
        <v>152</v>
      </c>
      <c r="E51" s="188">
        <v>2</v>
      </c>
      <c r="F51" s="189"/>
      <c r="G51" s="190">
        <f t="shared" si="7"/>
        <v>0</v>
      </c>
      <c r="H51" s="164"/>
      <c r="I51" s="160">
        <f t="shared" si="8"/>
        <v>0</v>
      </c>
      <c r="J51" s="164"/>
      <c r="K51" s="160">
        <f t="shared" si="9"/>
        <v>0</v>
      </c>
      <c r="L51" s="160">
        <v>21</v>
      </c>
      <c r="M51" s="160">
        <f t="shared" si="10"/>
        <v>0</v>
      </c>
      <c r="N51" s="160">
        <v>0</v>
      </c>
      <c r="O51" s="160">
        <f t="shared" si="11"/>
        <v>0</v>
      </c>
      <c r="P51" s="160">
        <v>0</v>
      </c>
      <c r="Q51" s="160">
        <f t="shared" si="12"/>
        <v>0</v>
      </c>
      <c r="R51" s="160"/>
      <c r="S51" s="160" t="s">
        <v>153</v>
      </c>
      <c r="T51" s="160" t="s">
        <v>154</v>
      </c>
      <c r="U51" s="160">
        <v>0</v>
      </c>
      <c r="V51" s="160">
        <f t="shared" si="13"/>
        <v>0</v>
      </c>
      <c r="W51" s="160"/>
      <c r="X51" s="160" t="s">
        <v>177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178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85">
        <v>41</v>
      </c>
      <c r="B52" s="186" t="s">
        <v>224</v>
      </c>
      <c r="C52" s="194" t="s">
        <v>225</v>
      </c>
      <c r="D52" s="187" t="s">
        <v>152</v>
      </c>
      <c r="E52" s="188">
        <v>1</v>
      </c>
      <c r="F52" s="189"/>
      <c r="G52" s="190">
        <f t="shared" si="7"/>
        <v>0</v>
      </c>
      <c r="H52" s="164"/>
      <c r="I52" s="160">
        <f t="shared" si="8"/>
        <v>0</v>
      </c>
      <c r="J52" s="164"/>
      <c r="K52" s="160">
        <f t="shared" si="9"/>
        <v>0</v>
      </c>
      <c r="L52" s="160">
        <v>21</v>
      </c>
      <c r="M52" s="160">
        <f t="shared" si="10"/>
        <v>0</v>
      </c>
      <c r="N52" s="160">
        <v>0</v>
      </c>
      <c r="O52" s="160">
        <f t="shared" si="11"/>
        <v>0</v>
      </c>
      <c r="P52" s="160">
        <v>0</v>
      </c>
      <c r="Q52" s="160">
        <f t="shared" si="12"/>
        <v>0</v>
      </c>
      <c r="R52" s="160"/>
      <c r="S52" s="160" t="s">
        <v>153</v>
      </c>
      <c r="T52" s="160" t="s">
        <v>154</v>
      </c>
      <c r="U52" s="160">
        <v>0</v>
      </c>
      <c r="V52" s="160">
        <f t="shared" si="13"/>
        <v>0</v>
      </c>
      <c r="W52" s="160"/>
      <c r="X52" s="160" t="s">
        <v>177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178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0.399999999999999" outlineLevel="1" x14ac:dyDescent="0.25">
      <c r="A53" s="185">
        <v>42</v>
      </c>
      <c r="B53" s="186" t="s">
        <v>226</v>
      </c>
      <c r="C53" s="194" t="s">
        <v>227</v>
      </c>
      <c r="D53" s="187" t="s">
        <v>152</v>
      </c>
      <c r="E53" s="188">
        <v>1</v>
      </c>
      <c r="F53" s="189"/>
      <c r="G53" s="190">
        <f t="shared" si="7"/>
        <v>0</v>
      </c>
      <c r="H53" s="164"/>
      <c r="I53" s="160">
        <f t="shared" si="8"/>
        <v>0</v>
      </c>
      <c r="J53" s="164"/>
      <c r="K53" s="160">
        <f t="shared" si="9"/>
        <v>0</v>
      </c>
      <c r="L53" s="160">
        <v>21</v>
      </c>
      <c r="M53" s="160">
        <f t="shared" si="10"/>
        <v>0</v>
      </c>
      <c r="N53" s="160">
        <v>0</v>
      </c>
      <c r="O53" s="160">
        <f t="shared" si="11"/>
        <v>0</v>
      </c>
      <c r="P53" s="160">
        <v>0</v>
      </c>
      <c r="Q53" s="160">
        <f t="shared" si="12"/>
        <v>0</v>
      </c>
      <c r="R53" s="160"/>
      <c r="S53" s="160" t="s">
        <v>153</v>
      </c>
      <c r="T53" s="160" t="s">
        <v>154</v>
      </c>
      <c r="U53" s="160">
        <v>0</v>
      </c>
      <c r="V53" s="160">
        <f t="shared" si="13"/>
        <v>0</v>
      </c>
      <c r="W53" s="160"/>
      <c r="X53" s="160" t="s">
        <v>177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178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85">
        <v>43</v>
      </c>
      <c r="B54" s="186" t="s">
        <v>228</v>
      </c>
      <c r="C54" s="194" t="s">
        <v>229</v>
      </c>
      <c r="D54" s="187" t="s">
        <v>230</v>
      </c>
      <c r="E54" s="188">
        <v>1</v>
      </c>
      <c r="F54" s="189"/>
      <c r="G54" s="190">
        <f t="shared" si="7"/>
        <v>0</v>
      </c>
      <c r="H54" s="164"/>
      <c r="I54" s="160">
        <f t="shared" si="8"/>
        <v>0</v>
      </c>
      <c r="J54" s="164"/>
      <c r="K54" s="160">
        <f t="shared" si="9"/>
        <v>0</v>
      </c>
      <c r="L54" s="160">
        <v>21</v>
      </c>
      <c r="M54" s="160">
        <f t="shared" si="10"/>
        <v>0</v>
      </c>
      <c r="N54" s="160">
        <v>0</v>
      </c>
      <c r="O54" s="160">
        <f t="shared" si="11"/>
        <v>0</v>
      </c>
      <c r="P54" s="160">
        <v>0</v>
      </c>
      <c r="Q54" s="160">
        <f t="shared" si="12"/>
        <v>0</v>
      </c>
      <c r="R54" s="160"/>
      <c r="S54" s="160" t="s">
        <v>153</v>
      </c>
      <c r="T54" s="160" t="s">
        <v>154</v>
      </c>
      <c r="U54" s="160">
        <v>0</v>
      </c>
      <c r="V54" s="160">
        <f t="shared" si="13"/>
        <v>0</v>
      </c>
      <c r="W54" s="160"/>
      <c r="X54" s="160" t="s">
        <v>177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178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79">
        <v>44</v>
      </c>
      <c r="B55" s="180" t="s">
        <v>231</v>
      </c>
      <c r="C55" s="195" t="s">
        <v>232</v>
      </c>
      <c r="D55" s="181" t="s">
        <v>230</v>
      </c>
      <c r="E55" s="182">
        <v>1</v>
      </c>
      <c r="F55" s="183"/>
      <c r="G55" s="184">
        <f t="shared" si="7"/>
        <v>0</v>
      </c>
      <c r="H55" s="164"/>
      <c r="I55" s="160">
        <f t="shared" si="8"/>
        <v>0</v>
      </c>
      <c r="J55" s="164"/>
      <c r="K55" s="160">
        <f t="shared" si="9"/>
        <v>0</v>
      </c>
      <c r="L55" s="160">
        <v>21</v>
      </c>
      <c r="M55" s="160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 t="s">
        <v>153</v>
      </c>
      <c r="T55" s="160" t="s">
        <v>154</v>
      </c>
      <c r="U55" s="160">
        <v>0</v>
      </c>
      <c r="V55" s="160">
        <f t="shared" si="13"/>
        <v>0</v>
      </c>
      <c r="W55" s="160"/>
      <c r="X55" s="160" t="s">
        <v>177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178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7">
        <v>45</v>
      </c>
      <c r="B56" s="158" t="s">
        <v>233</v>
      </c>
      <c r="C56" s="196" t="s">
        <v>234</v>
      </c>
      <c r="D56" s="159" t="s">
        <v>0</v>
      </c>
      <c r="E56" s="191"/>
      <c r="F56" s="164"/>
      <c r="G56" s="160">
        <f t="shared" si="7"/>
        <v>0</v>
      </c>
      <c r="H56" s="164"/>
      <c r="I56" s="160">
        <f t="shared" si="8"/>
        <v>0</v>
      </c>
      <c r="J56" s="164"/>
      <c r="K56" s="160">
        <f t="shared" si="9"/>
        <v>0</v>
      </c>
      <c r="L56" s="160">
        <v>21</v>
      </c>
      <c r="M56" s="160">
        <f t="shared" si="10"/>
        <v>0</v>
      </c>
      <c r="N56" s="160">
        <v>0</v>
      </c>
      <c r="O56" s="160">
        <f t="shared" si="11"/>
        <v>0</v>
      </c>
      <c r="P56" s="160">
        <v>0</v>
      </c>
      <c r="Q56" s="160">
        <f t="shared" si="12"/>
        <v>0</v>
      </c>
      <c r="R56" s="160"/>
      <c r="S56" s="160" t="s">
        <v>133</v>
      </c>
      <c r="T56" s="160" t="s">
        <v>133</v>
      </c>
      <c r="U56" s="160">
        <v>0</v>
      </c>
      <c r="V56" s="160">
        <f t="shared" si="13"/>
        <v>0</v>
      </c>
      <c r="W56" s="160"/>
      <c r="X56" s="160" t="s">
        <v>235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236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x14ac:dyDescent="0.25">
      <c r="A57" s="168" t="s">
        <v>126</v>
      </c>
      <c r="B57" s="169" t="s">
        <v>82</v>
      </c>
      <c r="C57" s="197" t="s">
        <v>83</v>
      </c>
      <c r="D57" s="170"/>
      <c r="E57" s="171"/>
      <c r="F57" s="172"/>
      <c r="G57" s="173">
        <f>SUMIF(AG58:AG156,"&lt;&gt;NOR",G58:G156)</f>
        <v>0</v>
      </c>
      <c r="H57" s="167"/>
      <c r="I57" s="167">
        <f>SUM(I58:I156)</f>
        <v>0</v>
      </c>
      <c r="J57" s="167"/>
      <c r="K57" s="167">
        <f>SUM(K58:K156)</f>
        <v>0</v>
      </c>
      <c r="L57" s="167"/>
      <c r="M57" s="167">
        <f>SUM(M58:M156)</f>
        <v>0</v>
      </c>
      <c r="N57" s="167"/>
      <c r="O57" s="167">
        <f>SUM(O58:O156)</f>
        <v>0</v>
      </c>
      <c r="P57" s="167"/>
      <c r="Q57" s="167">
        <f>SUM(Q58:Q156)</f>
        <v>0</v>
      </c>
      <c r="R57" s="167"/>
      <c r="S57" s="167"/>
      <c r="T57" s="167"/>
      <c r="U57" s="167"/>
      <c r="V57" s="167">
        <f>SUM(V58:V156)</f>
        <v>0</v>
      </c>
      <c r="W57" s="167"/>
      <c r="X57" s="167"/>
      <c r="AG57" t="s">
        <v>127</v>
      </c>
    </row>
    <row r="58" spans="1:60" ht="20.399999999999999" outlineLevel="1" x14ac:dyDescent="0.25">
      <c r="A58" s="179">
        <v>46</v>
      </c>
      <c r="B58" s="180" t="s">
        <v>237</v>
      </c>
      <c r="C58" s="195" t="s">
        <v>238</v>
      </c>
      <c r="D58" s="181" t="s">
        <v>230</v>
      </c>
      <c r="E58" s="182">
        <v>1</v>
      </c>
      <c r="F58" s="183"/>
      <c r="G58" s="184">
        <f>ROUND(E58*F58,2)</f>
        <v>0</v>
      </c>
      <c r="H58" s="164"/>
      <c r="I58" s="160">
        <f>ROUND(E58*H58,2)</f>
        <v>0</v>
      </c>
      <c r="J58" s="164"/>
      <c r="K58" s="160">
        <f>ROUND(E58*J58,2)</f>
        <v>0</v>
      </c>
      <c r="L58" s="160">
        <v>21</v>
      </c>
      <c r="M58" s="160">
        <f>G58*(1+L58/100)</f>
        <v>0</v>
      </c>
      <c r="N58" s="160">
        <v>0</v>
      </c>
      <c r="O58" s="160">
        <f>ROUND(E58*N58,2)</f>
        <v>0</v>
      </c>
      <c r="P58" s="160">
        <v>0</v>
      </c>
      <c r="Q58" s="160">
        <f>ROUND(E58*P58,2)</f>
        <v>0</v>
      </c>
      <c r="R58" s="160"/>
      <c r="S58" s="160" t="s">
        <v>153</v>
      </c>
      <c r="T58" s="160" t="s">
        <v>154</v>
      </c>
      <c r="U58" s="160">
        <v>0</v>
      </c>
      <c r="V58" s="160">
        <f>ROUND(E58*U58,2)</f>
        <v>0</v>
      </c>
      <c r="W58" s="160"/>
      <c r="X58" s="160" t="s">
        <v>134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135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259" t="s">
        <v>573</v>
      </c>
      <c r="D59" s="260"/>
      <c r="E59" s="260"/>
      <c r="F59" s="260"/>
      <c r="G59" s="2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129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7"/>
      <c r="B60" s="158"/>
      <c r="C60" s="261" t="s">
        <v>574</v>
      </c>
      <c r="D60" s="262"/>
      <c r="E60" s="262"/>
      <c r="F60" s="262"/>
      <c r="G60" s="262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129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261" t="s">
        <v>575</v>
      </c>
      <c r="D61" s="262"/>
      <c r="E61" s="262"/>
      <c r="F61" s="262"/>
      <c r="G61" s="262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129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261" t="s">
        <v>576</v>
      </c>
      <c r="D62" s="262"/>
      <c r="E62" s="262"/>
      <c r="F62" s="262"/>
      <c r="G62" s="262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129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57"/>
      <c r="B63" s="158"/>
      <c r="C63" s="261" t="s">
        <v>577</v>
      </c>
      <c r="D63" s="262"/>
      <c r="E63" s="262"/>
      <c r="F63" s="262"/>
      <c r="G63" s="262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129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261" t="s">
        <v>578</v>
      </c>
      <c r="D64" s="262"/>
      <c r="E64" s="262"/>
      <c r="F64" s="262"/>
      <c r="G64" s="262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129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7"/>
      <c r="B65" s="158"/>
      <c r="C65" s="261" t="s">
        <v>579</v>
      </c>
      <c r="D65" s="262"/>
      <c r="E65" s="262"/>
      <c r="F65" s="262"/>
      <c r="G65" s="262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129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7"/>
      <c r="B66" s="158"/>
      <c r="C66" s="261" t="s">
        <v>580</v>
      </c>
      <c r="D66" s="262"/>
      <c r="E66" s="262"/>
      <c r="F66" s="262"/>
      <c r="G66" s="262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129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7"/>
      <c r="B67" s="158"/>
      <c r="C67" s="261" t="s">
        <v>581</v>
      </c>
      <c r="D67" s="262"/>
      <c r="E67" s="262"/>
      <c r="F67" s="262"/>
      <c r="G67" s="262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129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78" t="str">
        <f>C67</f>
        <v xml:space="preserve"> - rozměry: 1700x800x1900 (šířka x hloubka x výška) - větší rozměr konzultovat s projektantem  technologie</v>
      </c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261" t="s">
        <v>582</v>
      </c>
      <c r="D68" s="262"/>
      <c r="E68" s="262"/>
      <c r="F68" s="262"/>
      <c r="G68" s="262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129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7"/>
      <c r="B69" s="158"/>
      <c r="C69" s="261" t="s">
        <v>583</v>
      </c>
      <c r="D69" s="262"/>
      <c r="E69" s="262"/>
      <c r="F69" s="262"/>
      <c r="G69" s="262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/>
      <c r="AG69" s="150" t="s">
        <v>129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7"/>
      <c r="B70" s="158"/>
      <c r="C70" s="261" t="s">
        <v>584</v>
      </c>
      <c r="D70" s="262"/>
      <c r="E70" s="262"/>
      <c r="F70" s="262"/>
      <c r="G70" s="262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129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7"/>
      <c r="B71" s="158"/>
      <c r="C71" s="261" t="s">
        <v>585</v>
      </c>
      <c r="D71" s="262"/>
      <c r="E71" s="262"/>
      <c r="F71" s="262"/>
      <c r="G71" s="262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129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7"/>
      <c r="B72" s="158"/>
      <c r="C72" s="261" t="s">
        <v>586</v>
      </c>
      <c r="D72" s="262"/>
      <c r="E72" s="262"/>
      <c r="F72" s="262"/>
      <c r="G72" s="262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129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7"/>
      <c r="B73" s="158"/>
      <c r="C73" s="261" t="s">
        <v>587</v>
      </c>
      <c r="D73" s="262"/>
      <c r="E73" s="262"/>
      <c r="F73" s="262"/>
      <c r="G73" s="262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/>
      <c r="AG73" s="150" t="s">
        <v>129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7"/>
      <c r="B74" s="158"/>
      <c r="C74" s="261" t="s">
        <v>588</v>
      </c>
      <c r="D74" s="262"/>
      <c r="E74" s="262"/>
      <c r="F74" s="262"/>
      <c r="G74" s="262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129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261" t="s">
        <v>589</v>
      </c>
      <c r="D75" s="262"/>
      <c r="E75" s="262"/>
      <c r="F75" s="262"/>
      <c r="G75" s="262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129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57"/>
      <c r="B76" s="158"/>
      <c r="C76" s="261" t="s">
        <v>590</v>
      </c>
      <c r="D76" s="262"/>
      <c r="E76" s="262"/>
      <c r="F76" s="262"/>
      <c r="G76" s="262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129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7"/>
      <c r="B77" s="158"/>
      <c r="C77" s="261" t="s">
        <v>591</v>
      </c>
      <c r="D77" s="262"/>
      <c r="E77" s="262"/>
      <c r="F77" s="262"/>
      <c r="G77" s="262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0"/>
      <c r="Z77" s="150"/>
      <c r="AA77" s="150"/>
      <c r="AB77" s="150"/>
      <c r="AC77" s="150"/>
      <c r="AD77" s="150"/>
      <c r="AE77" s="150"/>
      <c r="AF77" s="150"/>
      <c r="AG77" s="150" t="s">
        <v>129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261" t="s">
        <v>592</v>
      </c>
      <c r="D78" s="262"/>
      <c r="E78" s="262"/>
      <c r="F78" s="262"/>
      <c r="G78" s="262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129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57"/>
      <c r="B79" s="158"/>
      <c r="C79" s="261" t="s">
        <v>593</v>
      </c>
      <c r="D79" s="262"/>
      <c r="E79" s="262"/>
      <c r="F79" s="262"/>
      <c r="G79" s="262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129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261" t="s">
        <v>594</v>
      </c>
      <c r="D80" s="262"/>
      <c r="E80" s="262"/>
      <c r="F80" s="262"/>
      <c r="G80" s="262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129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261" t="s">
        <v>595</v>
      </c>
      <c r="D81" s="262"/>
      <c r="E81" s="262"/>
      <c r="F81" s="262"/>
      <c r="G81" s="262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/>
      <c r="AG81" s="150" t="s">
        <v>129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7"/>
      <c r="B82" s="158"/>
      <c r="C82" s="261" t="s">
        <v>596</v>
      </c>
      <c r="D82" s="262"/>
      <c r="E82" s="262"/>
      <c r="F82" s="262"/>
      <c r="G82" s="262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0"/>
      <c r="Z82" s="150"/>
      <c r="AA82" s="150"/>
      <c r="AB82" s="150"/>
      <c r="AC82" s="150"/>
      <c r="AD82" s="150"/>
      <c r="AE82" s="150"/>
      <c r="AF82" s="150"/>
      <c r="AG82" s="150" t="s">
        <v>129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1" outlineLevel="1" x14ac:dyDescent="0.25">
      <c r="A83" s="157"/>
      <c r="B83" s="158"/>
      <c r="C83" s="261" t="s">
        <v>597</v>
      </c>
      <c r="D83" s="262"/>
      <c r="E83" s="262"/>
      <c r="F83" s="262"/>
      <c r="G83" s="262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129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78" t="str">
        <f>C83</f>
        <v>- montážní materiál, montáž elektrorozvaděče ve strojovně a kabelové propojení s polní instrumentací předávací stanice</v>
      </c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57"/>
      <c r="B84" s="158"/>
      <c r="C84" s="261" t="s">
        <v>598</v>
      </c>
      <c r="D84" s="262"/>
      <c r="E84" s="262"/>
      <c r="F84" s="262"/>
      <c r="G84" s="262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129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261" t="s">
        <v>599</v>
      </c>
      <c r="D85" s="262"/>
      <c r="E85" s="262"/>
      <c r="F85" s="262"/>
      <c r="G85" s="262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129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261" t="s">
        <v>600</v>
      </c>
      <c r="D86" s="262"/>
      <c r="E86" s="262"/>
      <c r="F86" s="262"/>
      <c r="G86" s="262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129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261" t="s">
        <v>239</v>
      </c>
      <c r="D87" s="262"/>
      <c r="E87" s="262"/>
      <c r="F87" s="262"/>
      <c r="G87" s="262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129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79">
        <v>47</v>
      </c>
      <c r="B88" s="180" t="s">
        <v>240</v>
      </c>
      <c r="C88" s="195" t="s">
        <v>241</v>
      </c>
      <c r="D88" s="181" t="s">
        <v>152</v>
      </c>
      <c r="E88" s="182">
        <v>1</v>
      </c>
      <c r="F88" s="183"/>
      <c r="G88" s="184">
        <f>ROUND(E88*F88,2)</f>
        <v>0</v>
      </c>
      <c r="H88" s="164"/>
      <c r="I88" s="160">
        <f>ROUND(E88*H88,2)</f>
        <v>0</v>
      </c>
      <c r="J88" s="164"/>
      <c r="K88" s="160">
        <f>ROUND(E88*J88,2)</f>
        <v>0</v>
      </c>
      <c r="L88" s="160">
        <v>21</v>
      </c>
      <c r="M88" s="160">
        <f>G88*(1+L88/100)</f>
        <v>0</v>
      </c>
      <c r="N88" s="160">
        <v>0</v>
      </c>
      <c r="O88" s="160">
        <f>ROUND(E88*N88,2)</f>
        <v>0</v>
      </c>
      <c r="P88" s="160">
        <v>0</v>
      </c>
      <c r="Q88" s="160">
        <f>ROUND(E88*P88,2)</f>
        <v>0</v>
      </c>
      <c r="R88" s="160"/>
      <c r="S88" s="160" t="s">
        <v>153</v>
      </c>
      <c r="T88" s="160" t="s">
        <v>154</v>
      </c>
      <c r="U88" s="160">
        <v>0</v>
      </c>
      <c r="V88" s="160">
        <f>ROUND(E88*U88,2)</f>
        <v>0</v>
      </c>
      <c r="W88" s="160"/>
      <c r="X88" s="160" t="s">
        <v>134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135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259" t="s">
        <v>242</v>
      </c>
      <c r="D89" s="260"/>
      <c r="E89" s="260"/>
      <c r="F89" s="260"/>
      <c r="G89" s="2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/>
      <c r="AG89" s="150" t="s">
        <v>129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261" t="s">
        <v>243</v>
      </c>
      <c r="D90" s="262"/>
      <c r="E90" s="262"/>
      <c r="F90" s="262"/>
      <c r="G90" s="262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0"/>
      <c r="Z90" s="150"/>
      <c r="AA90" s="150"/>
      <c r="AB90" s="150"/>
      <c r="AC90" s="150"/>
      <c r="AD90" s="150"/>
      <c r="AE90" s="150"/>
      <c r="AF90" s="150"/>
      <c r="AG90" s="150" t="s">
        <v>129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261" t="s">
        <v>244</v>
      </c>
      <c r="D91" s="262"/>
      <c r="E91" s="262"/>
      <c r="F91" s="262"/>
      <c r="G91" s="262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129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261" t="s">
        <v>245</v>
      </c>
      <c r="D92" s="262"/>
      <c r="E92" s="262"/>
      <c r="F92" s="262"/>
      <c r="G92" s="262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129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57"/>
      <c r="B93" s="158"/>
      <c r="C93" s="261" t="s">
        <v>246</v>
      </c>
      <c r="D93" s="262"/>
      <c r="E93" s="262"/>
      <c r="F93" s="262"/>
      <c r="G93" s="262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129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261" t="s">
        <v>247</v>
      </c>
      <c r="D94" s="262"/>
      <c r="E94" s="262"/>
      <c r="F94" s="262"/>
      <c r="G94" s="262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0"/>
      <c r="Z94" s="150"/>
      <c r="AA94" s="150"/>
      <c r="AB94" s="150"/>
      <c r="AC94" s="150"/>
      <c r="AD94" s="150"/>
      <c r="AE94" s="150"/>
      <c r="AF94" s="150"/>
      <c r="AG94" s="150" t="s">
        <v>129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7"/>
      <c r="B95" s="158"/>
      <c r="C95" s="261" t="s">
        <v>248</v>
      </c>
      <c r="D95" s="262"/>
      <c r="E95" s="262"/>
      <c r="F95" s="262"/>
      <c r="G95" s="262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0"/>
      <c r="Z95" s="150"/>
      <c r="AA95" s="150"/>
      <c r="AB95" s="150"/>
      <c r="AC95" s="150"/>
      <c r="AD95" s="150"/>
      <c r="AE95" s="150"/>
      <c r="AF95" s="150"/>
      <c r="AG95" s="150" t="s">
        <v>129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198" t="s">
        <v>249</v>
      </c>
      <c r="D96" s="161"/>
      <c r="E96" s="162"/>
      <c r="F96" s="163"/>
      <c r="G96" s="163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129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57"/>
      <c r="B97" s="158"/>
      <c r="C97" s="261" t="s">
        <v>250</v>
      </c>
      <c r="D97" s="262"/>
      <c r="E97" s="262"/>
      <c r="F97" s="262"/>
      <c r="G97" s="262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129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57"/>
      <c r="B98" s="158"/>
      <c r="C98" s="261" t="s">
        <v>251</v>
      </c>
      <c r="D98" s="262"/>
      <c r="E98" s="262"/>
      <c r="F98" s="262"/>
      <c r="G98" s="262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129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57"/>
      <c r="B99" s="158"/>
      <c r="C99" s="261" t="s">
        <v>252</v>
      </c>
      <c r="D99" s="262"/>
      <c r="E99" s="262"/>
      <c r="F99" s="262"/>
      <c r="G99" s="262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129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9">
        <v>48</v>
      </c>
      <c r="B100" s="180" t="s">
        <v>253</v>
      </c>
      <c r="C100" s="195" t="s">
        <v>254</v>
      </c>
      <c r="D100" s="181" t="s">
        <v>152</v>
      </c>
      <c r="E100" s="182">
        <v>1</v>
      </c>
      <c r="F100" s="183"/>
      <c r="G100" s="184">
        <f>ROUND(E100*F100,2)</f>
        <v>0</v>
      </c>
      <c r="H100" s="164"/>
      <c r="I100" s="160">
        <f>ROUND(E100*H100,2)</f>
        <v>0</v>
      </c>
      <c r="J100" s="164"/>
      <c r="K100" s="160">
        <f>ROUND(E100*J100,2)</f>
        <v>0</v>
      </c>
      <c r="L100" s="160">
        <v>21</v>
      </c>
      <c r="M100" s="160">
        <f>G100*(1+L100/100)</f>
        <v>0</v>
      </c>
      <c r="N100" s="160">
        <v>0</v>
      </c>
      <c r="O100" s="160">
        <f>ROUND(E100*N100,2)</f>
        <v>0</v>
      </c>
      <c r="P100" s="160">
        <v>0</v>
      </c>
      <c r="Q100" s="160">
        <f>ROUND(E100*P100,2)</f>
        <v>0</v>
      </c>
      <c r="R100" s="160"/>
      <c r="S100" s="160" t="s">
        <v>153</v>
      </c>
      <c r="T100" s="160" t="s">
        <v>154</v>
      </c>
      <c r="U100" s="160">
        <v>0</v>
      </c>
      <c r="V100" s="160">
        <f>ROUND(E100*U100,2)</f>
        <v>0</v>
      </c>
      <c r="W100" s="160"/>
      <c r="X100" s="160" t="s">
        <v>134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135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57"/>
      <c r="B101" s="158"/>
      <c r="C101" s="259" t="s">
        <v>242</v>
      </c>
      <c r="D101" s="260"/>
      <c r="E101" s="260"/>
      <c r="F101" s="260"/>
      <c r="G101" s="2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129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57"/>
      <c r="B102" s="158"/>
      <c r="C102" s="261" t="s">
        <v>243</v>
      </c>
      <c r="D102" s="262"/>
      <c r="E102" s="262"/>
      <c r="F102" s="262"/>
      <c r="G102" s="262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129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261" t="s">
        <v>244</v>
      </c>
      <c r="D103" s="262"/>
      <c r="E103" s="262"/>
      <c r="F103" s="262"/>
      <c r="G103" s="262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129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7"/>
      <c r="B104" s="158"/>
      <c r="C104" s="261" t="s">
        <v>245</v>
      </c>
      <c r="D104" s="262"/>
      <c r="E104" s="262"/>
      <c r="F104" s="262"/>
      <c r="G104" s="262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129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57"/>
      <c r="B105" s="158"/>
      <c r="C105" s="261" t="s">
        <v>246</v>
      </c>
      <c r="D105" s="262"/>
      <c r="E105" s="262"/>
      <c r="F105" s="262"/>
      <c r="G105" s="262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129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57"/>
      <c r="B106" s="158"/>
      <c r="C106" s="261" t="s">
        <v>247</v>
      </c>
      <c r="D106" s="262"/>
      <c r="E106" s="262"/>
      <c r="F106" s="262"/>
      <c r="G106" s="262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129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57"/>
      <c r="B107" s="158"/>
      <c r="C107" s="261" t="s">
        <v>248</v>
      </c>
      <c r="D107" s="262"/>
      <c r="E107" s="262"/>
      <c r="F107" s="262"/>
      <c r="G107" s="262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129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57"/>
      <c r="B108" s="158"/>
      <c r="C108" s="198" t="s">
        <v>249</v>
      </c>
      <c r="D108" s="161"/>
      <c r="E108" s="162"/>
      <c r="F108" s="163"/>
      <c r="G108" s="163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129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57"/>
      <c r="B109" s="158"/>
      <c r="C109" s="261" t="s">
        <v>250</v>
      </c>
      <c r="D109" s="262"/>
      <c r="E109" s="262"/>
      <c r="F109" s="262"/>
      <c r="G109" s="262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129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57"/>
      <c r="B110" s="158"/>
      <c r="C110" s="261" t="s">
        <v>251</v>
      </c>
      <c r="D110" s="262"/>
      <c r="E110" s="262"/>
      <c r="F110" s="262"/>
      <c r="G110" s="262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129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57"/>
      <c r="B111" s="158"/>
      <c r="C111" s="261" t="s">
        <v>252</v>
      </c>
      <c r="D111" s="262"/>
      <c r="E111" s="262"/>
      <c r="F111" s="262"/>
      <c r="G111" s="262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129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0.399999999999999" outlineLevel="1" x14ac:dyDescent="0.25">
      <c r="A112" s="179">
        <v>49</v>
      </c>
      <c r="B112" s="180" t="s">
        <v>255</v>
      </c>
      <c r="C112" s="195" t="s">
        <v>256</v>
      </c>
      <c r="D112" s="181" t="s">
        <v>152</v>
      </c>
      <c r="E112" s="182">
        <v>1</v>
      </c>
      <c r="F112" s="183"/>
      <c r="G112" s="184">
        <f>ROUND(E112*F112,2)</f>
        <v>0</v>
      </c>
      <c r="H112" s="164"/>
      <c r="I112" s="160">
        <f>ROUND(E112*H112,2)</f>
        <v>0</v>
      </c>
      <c r="J112" s="164"/>
      <c r="K112" s="160">
        <f>ROUND(E112*J112,2)</f>
        <v>0</v>
      </c>
      <c r="L112" s="160">
        <v>21</v>
      </c>
      <c r="M112" s="160">
        <f>G112*(1+L112/100)</f>
        <v>0</v>
      </c>
      <c r="N112" s="160">
        <v>0</v>
      </c>
      <c r="O112" s="160">
        <f>ROUND(E112*N112,2)</f>
        <v>0</v>
      </c>
      <c r="P112" s="160">
        <v>0</v>
      </c>
      <c r="Q112" s="160">
        <f>ROUND(E112*P112,2)</f>
        <v>0</v>
      </c>
      <c r="R112" s="160"/>
      <c r="S112" s="160" t="s">
        <v>153</v>
      </c>
      <c r="T112" s="160" t="s">
        <v>154</v>
      </c>
      <c r="U112" s="160">
        <v>0</v>
      </c>
      <c r="V112" s="160">
        <f>ROUND(E112*U112,2)</f>
        <v>0</v>
      </c>
      <c r="W112" s="160"/>
      <c r="X112" s="160" t="s">
        <v>134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135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1" outlineLevel="1" x14ac:dyDescent="0.25">
      <c r="A113" s="157"/>
      <c r="B113" s="158"/>
      <c r="C113" s="259" t="s">
        <v>257</v>
      </c>
      <c r="D113" s="260"/>
      <c r="E113" s="260"/>
      <c r="F113" s="260"/>
      <c r="G113" s="2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129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78" t="str">
        <f>C113</f>
        <v>Stávající čerpadlový expanzní automat pro udržování tlaku, odplyňování a doplňování topné soustavy s expanzní beztlakou nádobou sestavený do funkčního celku pro topnou soustavu.</v>
      </c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57"/>
      <c r="B114" s="158"/>
      <c r="C114" s="261" t="s">
        <v>258</v>
      </c>
      <c r="D114" s="262"/>
      <c r="E114" s="262"/>
      <c r="F114" s="262"/>
      <c r="G114" s="262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129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261" t="s">
        <v>259</v>
      </c>
      <c r="D115" s="262"/>
      <c r="E115" s="262"/>
      <c r="F115" s="262"/>
      <c r="G115" s="262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129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57"/>
      <c r="B116" s="158"/>
      <c r="C116" s="198" t="s">
        <v>249</v>
      </c>
      <c r="D116" s="161"/>
      <c r="E116" s="162"/>
      <c r="F116" s="163"/>
      <c r="G116" s="163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261" t="s">
        <v>601</v>
      </c>
      <c r="D117" s="262"/>
      <c r="E117" s="262"/>
      <c r="F117" s="262"/>
      <c r="G117" s="262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129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57"/>
      <c r="B118" s="158"/>
      <c r="C118" s="261" t="s">
        <v>260</v>
      </c>
      <c r="D118" s="262"/>
      <c r="E118" s="262"/>
      <c r="F118" s="262"/>
      <c r="G118" s="262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129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57"/>
      <c r="B119" s="158"/>
      <c r="C119" s="261" t="s">
        <v>261</v>
      </c>
      <c r="D119" s="262"/>
      <c r="E119" s="262"/>
      <c r="F119" s="262"/>
      <c r="G119" s="262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129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57"/>
      <c r="B120" s="158"/>
      <c r="C120" s="261" t="s">
        <v>262</v>
      </c>
      <c r="D120" s="262"/>
      <c r="E120" s="262"/>
      <c r="F120" s="262"/>
      <c r="G120" s="262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129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261" t="s">
        <v>263</v>
      </c>
      <c r="D121" s="262"/>
      <c r="E121" s="262"/>
      <c r="F121" s="262"/>
      <c r="G121" s="262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129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57"/>
      <c r="B122" s="158"/>
      <c r="C122" s="261" t="s">
        <v>264</v>
      </c>
      <c r="D122" s="262"/>
      <c r="E122" s="262"/>
      <c r="F122" s="262"/>
      <c r="G122" s="262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129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57"/>
      <c r="B123" s="158"/>
      <c r="C123" s="261" t="s">
        <v>265</v>
      </c>
      <c r="D123" s="262"/>
      <c r="E123" s="262"/>
      <c r="F123" s="262"/>
      <c r="G123" s="262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129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261" t="s">
        <v>266</v>
      </c>
      <c r="D124" s="262"/>
      <c r="E124" s="262"/>
      <c r="F124" s="262"/>
      <c r="G124" s="262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129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57"/>
      <c r="B125" s="158"/>
      <c r="C125" s="261" t="s">
        <v>267</v>
      </c>
      <c r="D125" s="262"/>
      <c r="E125" s="262"/>
      <c r="F125" s="262"/>
      <c r="G125" s="262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129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ht="20.399999999999999" outlineLevel="1" x14ac:dyDescent="0.25">
      <c r="A126" s="179">
        <v>50</v>
      </c>
      <c r="B126" s="180" t="s">
        <v>268</v>
      </c>
      <c r="C126" s="195" t="s">
        <v>269</v>
      </c>
      <c r="D126" s="181" t="s">
        <v>152</v>
      </c>
      <c r="E126" s="182">
        <v>1</v>
      </c>
      <c r="F126" s="183"/>
      <c r="G126" s="184">
        <f>ROUND(E126*F126,2)</f>
        <v>0</v>
      </c>
      <c r="H126" s="164"/>
      <c r="I126" s="160">
        <f>ROUND(E126*H126,2)</f>
        <v>0</v>
      </c>
      <c r="J126" s="164"/>
      <c r="K126" s="160">
        <f>ROUND(E126*J126,2)</f>
        <v>0</v>
      </c>
      <c r="L126" s="160">
        <v>21</v>
      </c>
      <c r="M126" s="160">
        <f>G126*(1+L126/100)</f>
        <v>0</v>
      </c>
      <c r="N126" s="160">
        <v>0</v>
      </c>
      <c r="O126" s="160">
        <f>ROUND(E126*N126,2)</f>
        <v>0</v>
      </c>
      <c r="P126" s="160">
        <v>0</v>
      </c>
      <c r="Q126" s="160">
        <f>ROUND(E126*P126,2)</f>
        <v>0</v>
      </c>
      <c r="R126" s="160"/>
      <c r="S126" s="160" t="s">
        <v>153</v>
      </c>
      <c r="T126" s="160" t="s">
        <v>154</v>
      </c>
      <c r="U126" s="160">
        <v>0</v>
      </c>
      <c r="V126" s="160">
        <f>ROUND(E126*U126,2)</f>
        <v>0</v>
      </c>
      <c r="W126" s="160"/>
      <c r="X126" s="160" t="s">
        <v>134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135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57"/>
      <c r="B127" s="158"/>
      <c r="C127" s="259" t="s">
        <v>270</v>
      </c>
      <c r="D127" s="260"/>
      <c r="E127" s="260"/>
      <c r="F127" s="260"/>
      <c r="G127" s="2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129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57"/>
      <c r="B128" s="158"/>
      <c r="C128" s="261" t="s">
        <v>271</v>
      </c>
      <c r="D128" s="262"/>
      <c r="E128" s="262"/>
      <c r="F128" s="262"/>
      <c r="G128" s="262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129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5">
      <c r="A129" s="157"/>
      <c r="B129" s="158"/>
      <c r="C129" s="261" t="s">
        <v>272</v>
      </c>
      <c r="D129" s="262"/>
      <c r="E129" s="262"/>
      <c r="F129" s="262"/>
      <c r="G129" s="262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129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5">
      <c r="A130" s="157"/>
      <c r="B130" s="158"/>
      <c r="C130" s="261" t="s">
        <v>273</v>
      </c>
      <c r="D130" s="262"/>
      <c r="E130" s="262"/>
      <c r="F130" s="262"/>
      <c r="G130" s="262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129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57"/>
      <c r="B131" s="158"/>
      <c r="C131" s="261" t="s">
        <v>274</v>
      </c>
      <c r="D131" s="262"/>
      <c r="E131" s="262"/>
      <c r="F131" s="262"/>
      <c r="G131" s="262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129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0.399999999999999" outlineLevel="1" x14ac:dyDescent="0.25">
      <c r="A132" s="179">
        <v>51</v>
      </c>
      <c r="B132" s="180" t="s">
        <v>275</v>
      </c>
      <c r="C132" s="195" t="s">
        <v>276</v>
      </c>
      <c r="D132" s="181" t="s">
        <v>152</v>
      </c>
      <c r="E132" s="182">
        <v>1</v>
      </c>
      <c r="F132" s="183"/>
      <c r="G132" s="184">
        <f>ROUND(E132*F132,2)</f>
        <v>0</v>
      </c>
      <c r="H132" s="164"/>
      <c r="I132" s="160">
        <f>ROUND(E132*H132,2)</f>
        <v>0</v>
      </c>
      <c r="J132" s="164"/>
      <c r="K132" s="160">
        <f>ROUND(E132*J132,2)</f>
        <v>0</v>
      </c>
      <c r="L132" s="160">
        <v>21</v>
      </c>
      <c r="M132" s="160">
        <f>G132*(1+L132/100)</f>
        <v>0</v>
      </c>
      <c r="N132" s="160">
        <v>0</v>
      </c>
      <c r="O132" s="160">
        <f>ROUND(E132*N132,2)</f>
        <v>0</v>
      </c>
      <c r="P132" s="160">
        <v>0</v>
      </c>
      <c r="Q132" s="160">
        <f>ROUND(E132*P132,2)</f>
        <v>0</v>
      </c>
      <c r="R132" s="160"/>
      <c r="S132" s="160" t="s">
        <v>153</v>
      </c>
      <c r="T132" s="160" t="s">
        <v>154</v>
      </c>
      <c r="U132" s="160">
        <v>0</v>
      </c>
      <c r="V132" s="160">
        <f>ROUND(E132*U132,2)</f>
        <v>0</v>
      </c>
      <c r="W132" s="160"/>
      <c r="X132" s="160" t="s">
        <v>134</v>
      </c>
      <c r="Y132" s="150"/>
      <c r="Z132" s="150"/>
      <c r="AA132" s="150"/>
      <c r="AB132" s="150"/>
      <c r="AC132" s="150"/>
      <c r="AD132" s="150"/>
      <c r="AE132" s="150"/>
      <c r="AF132" s="150"/>
      <c r="AG132" s="150" t="s">
        <v>135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57"/>
      <c r="B133" s="158"/>
      <c r="C133" s="259" t="s">
        <v>277</v>
      </c>
      <c r="D133" s="260"/>
      <c r="E133" s="260"/>
      <c r="F133" s="260"/>
      <c r="G133" s="2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129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5">
      <c r="A134" s="157"/>
      <c r="B134" s="158"/>
      <c r="C134" s="261" t="s">
        <v>278</v>
      </c>
      <c r="D134" s="262"/>
      <c r="E134" s="262"/>
      <c r="F134" s="262"/>
      <c r="G134" s="262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129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57"/>
      <c r="B135" s="158"/>
      <c r="C135" s="261" t="s">
        <v>279</v>
      </c>
      <c r="D135" s="262"/>
      <c r="E135" s="262"/>
      <c r="F135" s="262"/>
      <c r="G135" s="262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129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5">
      <c r="A136" s="157"/>
      <c r="B136" s="158"/>
      <c r="C136" s="261" t="s">
        <v>280</v>
      </c>
      <c r="D136" s="262"/>
      <c r="E136" s="262"/>
      <c r="F136" s="262"/>
      <c r="G136" s="262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129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5">
      <c r="A137" s="157"/>
      <c r="B137" s="158"/>
      <c r="C137" s="261" t="s">
        <v>274</v>
      </c>
      <c r="D137" s="262"/>
      <c r="E137" s="262"/>
      <c r="F137" s="262"/>
      <c r="G137" s="262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129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0.399999999999999" outlineLevel="1" x14ac:dyDescent="0.25">
      <c r="A138" s="179">
        <v>52</v>
      </c>
      <c r="B138" s="180" t="s">
        <v>281</v>
      </c>
      <c r="C138" s="195" t="s">
        <v>282</v>
      </c>
      <c r="D138" s="181" t="s">
        <v>152</v>
      </c>
      <c r="E138" s="182">
        <v>1</v>
      </c>
      <c r="F138" s="183"/>
      <c r="G138" s="184">
        <f>ROUND(E138*F138,2)</f>
        <v>0</v>
      </c>
      <c r="H138" s="164"/>
      <c r="I138" s="160">
        <f>ROUND(E138*H138,2)</f>
        <v>0</v>
      </c>
      <c r="J138" s="164"/>
      <c r="K138" s="160">
        <f>ROUND(E138*J138,2)</f>
        <v>0</v>
      </c>
      <c r="L138" s="160">
        <v>21</v>
      </c>
      <c r="M138" s="160">
        <f>G138*(1+L138/100)</f>
        <v>0</v>
      </c>
      <c r="N138" s="160">
        <v>0</v>
      </c>
      <c r="O138" s="160">
        <f>ROUND(E138*N138,2)</f>
        <v>0</v>
      </c>
      <c r="P138" s="160">
        <v>0</v>
      </c>
      <c r="Q138" s="160">
        <f>ROUND(E138*P138,2)</f>
        <v>0</v>
      </c>
      <c r="R138" s="160"/>
      <c r="S138" s="160" t="s">
        <v>153</v>
      </c>
      <c r="T138" s="160" t="s">
        <v>154</v>
      </c>
      <c r="U138" s="160">
        <v>0</v>
      </c>
      <c r="V138" s="160">
        <f>ROUND(E138*U138,2)</f>
        <v>0</v>
      </c>
      <c r="W138" s="160"/>
      <c r="X138" s="160" t="s">
        <v>134</v>
      </c>
      <c r="Y138" s="150"/>
      <c r="Z138" s="150"/>
      <c r="AA138" s="150"/>
      <c r="AB138" s="150"/>
      <c r="AC138" s="150"/>
      <c r="AD138" s="150"/>
      <c r="AE138" s="150"/>
      <c r="AF138" s="150"/>
      <c r="AG138" s="150" t="s">
        <v>135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57"/>
      <c r="B139" s="158"/>
      <c r="C139" s="259" t="s">
        <v>283</v>
      </c>
      <c r="D139" s="260"/>
      <c r="E139" s="260"/>
      <c r="F139" s="260"/>
      <c r="G139" s="2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129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57"/>
      <c r="B140" s="158"/>
      <c r="C140" s="261" t="s">
        <v>284</v>
      </c>
      <c r="D140" s="262"/>
      <c r="E140" s="262"/>
      <c r="F140" s="262"/>
      <c r="G140" s="262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129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57"/>
      <c r="B141" s="158"/>
      <c r="C141" s="261" t="s">
        <v>285</v>
      </c>
      <c r="D141" s="262"/>
      <c r="E141" s="262"/>
      <c r="F141" s="262"/>
      <c r="G141" s="262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129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57"/>
      <c r="B142" s="158"/>
      <c r="C142" s="261" t="s">
        <v>286</v>
      </c>
      <c r="D142" s="262"/>
      <c r="E142" s="262"/>
      <c r="F142" s="262"/>
      <c r="G142" s="262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129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57"/>
      <c r="B143" s="158"/>
      <c r="C143" s="261" t="s">
        <v>274</v>
      </c>
      <c r="D143" s="262"/>
      <c r="E143" s="262"/>
      <c r="F143" s="262"/>
      <c r="G143" s="262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129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0.399999999999999" outlineLevel="1" x14ac:dyDescent="0.25">
      <c r="A144" s="179">
        <v>53</v>
      </c>
      <c r="B144" s="180" t="s">
        <v>287</v>
      </c>
      <c r="C144" s="195" t="s">
        <v>288</v>
      </c>
      <c r="D144" s="181" t="s">
        <v>152</v>
      </c>
      <c r="E144" s="182">
        <v>1</v>
      </c>
      <c r="F144" s="183"/>
      <c r="G144" s="184">
        <f>ROUND(E144*F144,2)</f>
        <v>0</v>
      </c>
      <c r="H144" s="164"/>
      <c r="I144" s="160">
        <f>ROUND(E144*H144,2)</f>
        <v>0</v>
      </c>
      <c r="J144" s="164"/>
      <c r="K144" s="160">
        <f>ROUND(E144*J144,2)</f>
        <v>0</v>
      </c>
      <c r="L144" s="160">
        <v>21</v>
      </c>
      <c r="M144" s="160">
        <f>G144*(1+L144/100)</f>
        <v>0</v>
      </c>
      <c r="N144" s="160">
        <v>0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153</v>
      </c>
      <c r="T144" s="160" t="s">
        <v>154</v>
      </c>
      <c r="U144" s="160">
        <v>0</v>
      </c>
      <c r="V144" s="160">
        <f>ROUND(E144*U144,2)</f>
        <v>0</v>
      </c>
      <c r="W144" s="160"/>
      <c r="X144" s="160" t="s">
        <v>134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135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5">
      <c r="A145" s="157"/>
      <c r="B145" s="158"/>
      <c r="C145" s="259" t="s">
        <v>270</v>
      </c>
      <c r="D145" s="260"/>
      <c r="E145" s="260"/>
      <c r="F145" s="260"/>
      <c r="G145" s="2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129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5">
      <c r="A146" s="157"/>
      <c r="B146" s="158"/>
      <c r="C146" s="261" t="s">
        <v>289</v>
      </c>
      <c r="D146" s="262"/>
      <c r="E146" s="262"/>
      <c r="F146" s="262"/>
      <c r="G146" s="262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129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57"/>
      <c r="B147" s="158"/>
      <c r="C147" s="261" t="s">
        <v>285</v>
      </c>
      <c r="D147" s="262"/>
      <c r="E147" s="262"/>
      <c r="F147" s="262"/>
      <c r="G147" s="262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129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261" t="s">
        <v>290</v>
      </c>
      <c r="D148" s="262"/>
      <c r="E148" s="262"/>
      <c r="F148" s="262"/>
      <c r="G148" s="262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129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57"/>
      <c r="B149" s="158"/>
      <c r="C149" s="261" t="s">
        <v>274</v>
      </c>
      <c r="D149" s="262"/>
      <c r="E149" s="262"/>
      <c r="F149" s="262"/>
      <c r="G149" s="262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129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20.399999999999999" outlineLevel="1" x14ac:dyDescent="0.25">
      <c r="A150" s="179">
        <v>54</v>
      </c>
      <c r="B150" s="180" t="s">
        <v>291</v>
      </c>
      <c r="C150" s="195" t="s">
        <v>269</v>
      </c>
      <c r="D150" s="181" t="s">
        <v>152</v>
      </c>
      <c r="E150" s="182">
        <v>1</v>
      </c>
      <c r="F150" s="183"/>
      <c r="G150" s="184">
        <f>ROUND(E150*F150,2)</f>
        <v>0</v>
      </c>
      <c r="H150" s="164"/>
      <c r="I150" s="160">
        <f>ROUND(E150*H150,2)</f>
        <v>0</v>
      </c>
      <c r="J150" s="164"/>
      <c r="K150" s="160">
        <f>ROUND(E150*J150,2)</f>
        <v>0</v>
      </c>
      <c r="L150" s="160">
        <v>21</v>
      </c>
      <c r="M150" s="160">
        <f>G150*(1+L150/100)</f>
        <v>0</v>
      </c>
      <c r="N150" s="160">
        <v>0</v>
      </c>
      <c r="O150" s="160">
        <f>ROUND(E150*N150,2)</f>
        <v>0</v>
      </c>
      <c r="P150" s="160">
        <v>0</v>
      </c>
      <c r="Q150" s="160">
        <f>ROUND(E150*P150,2)</f>
        <v>0</v>
      </c>
      <c r="R150" s="160"/>
      <c r="S150" s="160" t="s">
        <v>153</v>
      </c>
      <c r="T150" s="160" t="s">
        <v>154</v>
      </c>
      <c r="U150" s="160">
        <v>0</v>
      </c>
      <c r="V150" s="160">
        <f>ROUND(E150*U150,2)</f>
        <v>0</v>
      </c>
      <c r="W150" s="160"/>
      <c r="X150" s="160" t="s">
        <v>134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135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259" t="s">
        <v>270</v>
      </c>
      <c r="D151" s="260"/>
      <c r="E151" s="260"/>
      <c r="F151" s="260"/>
      <c r="G151" s="2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129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57"/>
      <c r="B152" s="158"/>
      <c r="C152" s="261" t="s">
        <v>292</v>
      </c>
      <c r="D152" s="262"/>
      <c r="E152" s="262"/>
      <c r="F152" s="262"/>
      <c r="G152" s="262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129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261" t="s">
        <v>293</v>
      </c>
      <c r="D153" s="262"/>
      <c r="E153" s="262"/>
      <c r="F153" s="262"/>
      <c r="G153" s="262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129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5">
      <c r="A154" s="157"/>
      <c r="B154" s="158"/>
      <c r="C154" s="261" t="s">
        <v>273</v>
      </c>
      <c r="D154" s="262"/>
      <c r="E154" s="262"/>
      <c r="F154" s="262"/>
      <c r="G154" s="262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129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5">
      <c r="A155" s="157"/>
      <c r="B155" s="158"/>
      <c r="C155" s="261" t="s">
        <v>274</v>
      </c>
      <c r="D155" s="262"/>
      <c r="E155" s="262"/>
      <c r="F155" s="262"/>
      <c r="G155" s="262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129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5">
      <c r="A156" s="157">
        <v>55</v>
      </c>
      <c r="B156" s="158" t="s">
        <v>294</v>
      </c>
      <c r="C156" s="196" t="s">
        <v>295</v>
      </c>
      <c r="D156" s="159" t="s">
        <v>0</v>
      </c>
      <c r="E156" s="191"/>
      <c r="F156" s="164"/>
      <c r="G156" s="160">
        <f>ROUND(E156*F156,2)</f>
        <v>0</v>
      </c>
      <c r="H156" s="164"/>
      <c r="I156" s="160">
        <f>ROUND(E156*H156,2)</f>
        <v>0</v>
      </c>
      <c r="J156" s="164"/>
      <c r="K156" s="160">
        <f>ROUND(E156*J156,2)</f>
        <v>0</v>
      </c>
      <c r="L156" s="160">
        <v>21</v>
      </c>
      <c r="M156" s="160">
        <f>G156*(1+L156/100)</f>
        <v>0</v>
      </c>
      <c r="N156" s="160">
        <v>0</v>
      </c>
      <c r="O156" s="160">
        <f>ROUND(E156*N156,2)</f>
        <v>0</v>
      </c>
      <c r="P156" s="160">
        <v>0</v>
      </c>
      <c r="Q156" s="160">
        <f>ROUND(E156*P156,2)</f>
        <v>0</v>
      </c>
      <c r="R156" s="160"/>
      <c r="S156" s="160" t="s">
        <v>133</v>
      </c>
      <c r="T156" s="160" t="s">
        <v>133</v>
      </c>
      <c r="U156" s="160">
        <v>0</v>
      </c>
      <c r="V156" s="160">
        <f>ROUND(E156*U156,2)</f>
        <v>0</v>
      </c>
      <c r="W156" s="160"/>
      <c r="X156" s="160" t="s">
        <v>235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236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x14ac:dyDescent="0.25">
      <c r="A157" s="168" t="s">
        <v>126</v>
      </c>
      <c r="B157" s="169" t="s">
        <v>84</v>
      </c>
      <c r="C157" s="197" t="s">
        <v>85</v>
      </c>
      <c r="D157" s="170"/>
      <c r="E157" s="171"/>
      <c r="F157" s="172"/>
      <c r="G157" s="173">
        <f>SUMIF(AG158:AG237,"&lt;&gt;NOR",G158:G237)</f>
        <v>0</v>
      </c>
      <c r="H157" s="167"/>
      <c r="I157" s="167">
        <f>SUM(I158:I237)</f>
        <v>0</v>
      </c>
      <c r="J157" s="167"/>
      <c r="K157" s="167">
        <f>SUM(K158:K237)</f>
        <v>0</v>
      </c>
      <c r="L157" s="167"/>
      <c r="M157" s="167">
        <f>SUM(M158:M237)</f>
        <v>0</v>
      </c>
      <c r="N157" s="167"/>
      <c r="O157" s="167">
        <f>SUM(O158:O237)</f>
        <v>1.6700000000000004</v>
      </c>
      <c r="P157" s="167"/>
      <c r="Q157" s="167">
        <f>SUM(Q158:Q237)</f>
        <v>0</v>
      </c>
      <c r="R157" s="167"/>
      <c r="S157" s="167"/>
      <c r="T157" s="167"/>
      <c r="U157" s="167"/>
      <c r="V157" s="167">
        <f>SUM(V158:V237)</f>
        <v>270.56</v>
      </c>
      <c r="W157" s="167"/>
      <c r="X157" s="167"/>
      <c r="AG157" t="s">
        <v>127</v>
      </c>
    </row>
    <row r="158" spans="1:60" ht="20.399999999999999" outlineLevel="1" x14ac:dyDescent="0.25">
      <c r="A158" s="179">
        <v>56</v>
      </c>
      <c r="B158" s="180" t="s">
        <v>296</v>
      </c>
      <c r="C158" s="195" t="s">
        <v>297</v>
      </c>
      <c r="D158" s="181" t="s">
        <v>138</v>
      </c>
      <c r="E158" s="182">
        <v>12</v>
      </c>
      <c r="F158" s="183"/>
      <c r="G158" s="184">
        <f>ROUND(E158*F158,2)</f>
        <v>0</v>
      </c>
      <c r="H158" s="164"/>
      <c r="I158" s="160">
        <f>ROUND(E158*H158,2)</f>
        <v>0</v>
      </c>
      <c r="J158" s="164"/>
      <c r="K158" s="160">
        <f>ROUND(E158*J158,2)</f>
        <v>0</v>
      </c>
      <c r="L158" s="160">
        <v>21</v>
      </c>
      <c r="M158" s="160">
        <f>G158*(1+L158/100)</f>
        <v>0</v>
      </c>
      <c r="N158" s="160">
        <v>5.7600000000000004E-3</v>
      </c>
      <c r="O158" s="160">
        <f>ROUND(E158*N158,2)</f>
        <v>7.0000000000000007E-2</v>
      </c>
      <c r="P158" s="160">
        <v>0</v>
      </c>
      <c r="Q158" s="160">
        <f>ROUND(E158*P158,2)</f>
        <v>0</v>
      </c>
      <c r="R158" s="160"/>
      <c r="S158" s="160" t="s">
        <v>133</v>
      </c>
      <c r="T158" s="160" t="s">
        <v>133</v>
      </c>
      <c r="U158" s="160">
        <v>0.47299999999999998</v>
      </c>
      <c r="V158" s="160">
        <f>ROUND(E158*U158,2)</f>
        <v>5.68</v>
      </c>
      <c r="W158" s="160"/>
      <c r="X158" s="160" t="s">
        <v>134</v>
      </c>
      <c r="Y158" s="150"/>
      <c r="Z158" s="150"/>
      <c r="AA158" s="150"/>
      <c r="AB158" s="150"/>
      <c r="AC158" s="150"/>
      <c r="AD158" s="150"/>
      <c r="AE158" s="150"/>
      <c r="AF158" s="150"/>
      <c r="AG158" s="150" t="s">
        <v>135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57"/>
      <c r="B159" s="158"/>
      <c r="C159" s="259" t="s">
        <v>298</v>
      </c>
      <c r="D159" s="260"/>
      <c r="E159" s="260"/>
      <c r="F159" s="260"/>
      <c r="G159" s="2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129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ht="20.399999999999999" outlineLevel="1" x14ac:dyDescent="0.25">
      <c r="A160" s="179">
        <v>57</v>
      </c>
      <c r="B160" s="180" t="s">
        <v>299</v>
      </c>
      <c r="C160" s="195" t="s">
        <v>300</v>
      </c>
      <c r="D160" s="181" t="s">
        <v>138</v>
      </c>
      <c r="E160" s="182">
        <v>3</v>
      </c>
      <c r="F160" s="183"/>
      <c r="G160" s="184">
        <f>ROUND(E160*F160,2)</f>
        <v>0</v>
      </c>
      <c r="H160" s="164"/>
      <c r="I160" s="160">
        <f>ROUND(E160*H160,2)</f>
        <v>0</v>
      </c>
      <c r="J160" s="164"/>
      <c r="K160" s="160">
        <f>ROUND(E160*J160,2)</f>
        <v>0</v>
      </c>
      <c r="L160" s="160">
        <v>21</v>
      </c>
      <c r="M160" s="160">
        <f>G160*(1+L160/100)</f>
        <v>0</v>
      </c>
      <c r="N160" s="160">
        <v>6.1799999999999997E-3</v>
      </c>
      <c r="O160" s="160">
        <f>ROUND(E160*N160,2)</f>
        <v>0.02</v>
      </c>
      <c r="P160" s="160">
        <v>0</v>
      </c>
      <c r="Q160" s="160">
        <f>ROUND(E160*P160,2)</f>
        <v>0</v>
      </c>
      <c r="R160" s="160"/>
      <c r="S160" s="160" t="s">
        <v>133</v>
      </c>
      <c r="T160" s="160" t="s">
        <v>133</v>
      </c>
      <c r="U160" s="160">
        <v>0.505</v>
      </c>
      <c r="V160" s="160">
        <f>ROUND(E160*U160,2)</f>
        <v>1.52</v>
      </c>
      <c r="W160" s="160"/>
      <c r="X160" s="160" t="s">
        <v>134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135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57"/>
      <c r="B161" s="158"/>
      <c r="C161" s="259" t="s">
        <v>298</v>
      </c>
      <c r="D161" s="260"/>
      <c r="E161" s="260"/>
      <c r="F161" s="260"/>
      <c r="G161" s="2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129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ht="20.399999999999999" outlineLevel="1" x14ac:dyDescent="0.25">
      <c r="A162" s="179">
        <v>58</v>
      </c>
      <c r="B162" s="180" t="s">
        <v>301</v>
      </c>
      <c r="C162" s="195" t="s">
        <v>302</v>
      </c>
      <c r="D162" s="181" t="s">
        <v>138</v>
      </c>
      <c r="E162" s="182">
        <v>12</v>
      </c>
      <c r="F162" s="183"/>
      <c r="G162" s="184">
        <f>ROUND(E162*F162,2)</f>
        <v>0</v>
      </c>
      <c r="H162" s="164"/>
      <c r="I162" s="160">
        <f>ROUND(E162*H162,2)</f>
        <v>0</v>
      </c>
      <c r="J162" s="164"/>
      <c r="K162" s="160">
        <f>ROUND(E162*J162,2)</f>
        <v>0</v>
      </c>
      <c r="L162" s="160">
        <v>21</v>
      </c>
      <c r="M162" s="160">
        <f>G162*(1+L162/100)</f>
        <v>0</v>
      </c>
      <c r="N162" s="160">
        <v>7.0400000000000003E-3</v>
      </c>
      <c r="O162" s="160">
        <f>ROUND(E162*N162,2)</f>
        <v>0.08</v>
      </c>
      <c r="P162" s="160">
        <v>0</v>
      </c>
      <c r="Q162" s="160">
        <f>ROUND(E162*P162,2)</f>
        <v>0</v>
      </c>
      <c r="R162" s="160"/>
      <c r="S162" s="160" t="s">
        <v>133</v>
      </c>
      <c r="T162" s="160" t="s">
        <v>133</v>
      </c>
      <c r="U162" s="160">
        <v>0.56499999999999995</v>
      </c>
      <c r="V162" s="160">
        <f>ROUND(E162*U162,2)</f>
        <v>6.78</v>
      </c>
      <c r="W162" s="160"/>
      <c r="X162" s="160" t="s">
        <v>134</v>
      </c>
      <c r="Y162" s="150"/>
      <c r="Z162" s="150"/>
      <c r="AA162" s="150"/>
      <c r="AB162" s="150"/>
      <c r="AC162" s="150"/>
      <c r="AD162" s="150"/>
      <c r="AE162" s="150"/>
      <c r="AF162" s="150"/>
      <c r="AG162" s="150" t="s">
        <v>135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5">
      <c r="A163" s="157"/>
      <c r="B163" s="158"/>
      <c r="C163" s="259" t="s">
        <v>298</v>
      </c>
      <c r="D163" s="260"/>
      <c r="E163" s="260"/>
      <c r="F163" s="260"/>
      <c r="G163" s="2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129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ht="20.399999999999999" outlineLevel="1" x14ac:dyDescent="0.25">
      <c r="A164" s="179">
        <v>59</v>
      </c>
      <c r="B164" s="180" t="s">
        <v>303</v>
      </c>
      <c r="C164" s="195" t="s">
        <v>304</v>
      </c>
      <c r="D164" s="181" t="s">
        <v>138</v>
      </c>
      <c r="E164" s="182">
        <v>36</v>
      </c>
      <c r="F164" s="183"/>
      <c r="G164" s="184">
        <f>ROUND(E164*F164,2)</f>
        <v>0</v>
      </c>
      <c r="H164" s="164"/>
      <c r="I164" s="160">
        <f>ROUND(E164*H164,2)</f>
        <v>0</v>
      </c>
      <c r="J164" s="164"/>
      <c r="K164" s="160">
        <f>ROUND(E164*J164,2)</f>
        <v>0</v>
      </c>
      <c r="L164" s="160">
        <v>21</v>
      </c>
      <c r="M164" s="160">
        <f>G164*(1+L164/100)</f>
        <v>0</v>
      </c>
      <c r="N164" s="160">
        <v>7.8499999999999993E-3</v>
      </c>
      <c r="O164" s="160">
        <f>ROUND(E164*N164,2)</f>
        <v>0.28000000000000003</v>
      </c>
      <c r="P164" s="160">
        <v>0</v>
      </c>
      <c r="Q164" s="160">
        <f>ROUND(E164*P164,2)</f>
        <v>0</v>
      </c>
      <c r="R164" s="160"/>
      <c r="S164" s="160" t="s">
        <v>133</v>
      </c>
      <c r="T164" s="160" t="s">
        <v>133</v>
      </c>
      <c r="U164" s="160">
        <v>0.7</v>
      </c>
      <c r="V164" s="160">
        <f>ROUND(E164*U164,2)</f>
        <v>25.2</v>
      </c>
      <c r="W164" s="160"/>
      <c r="X164" s="160" t="s">
        <v>134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135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5">
      <c r="A165" s="157"/>
      <c r="B165" s="158"/>
      <c r="C165" s="259" t="s">
        <v>298</v>
      </c>
      <c r="D165" s="260"/>
      <c r="E165" s="260"/>
      <c r="F165" s="260"/>
      <c r="G165" s="2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129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ht="20.399999999999999" outlineLevel="1" x14ac:dyDescent="0.25">
      <c r="A166" s="179">
        <v>60</v>
      </c>
      <c r="B166" s="180" t="s">
        <v>305</v>
      </c>
      <c r="C166" s="195" t="s">
        <v>306</v>
      </c>
      <c r="D166" s="181" t="s">
        <v>138</v>
      </c>
      <c r="E166" s="182">
        <v>12</v>
      </c>
      <c r="F166" s="183"/>
      <c r="G166" s="184">
        <f>ROUND(E166*F166,2)</f>
        <v>0</v>
      </c>
      <c r="H166" s="164"/>
      <c r="I166" s="160">
        <f>ROUND(E166*H166,2)</f>
        <v>0</v>
      </c>
      <c r="J166" s="164"/>
      <c r="K166" s="160">
        <f>ROUND(E166*J166,2)</f>
        <v>0</v>
      </c>
      <c r="L166" s="160">
        <v>21</v>
      </c>
      <c r="M166" s="160">
        <f>G166*(1+L166/100)</f>
        <v>0</v>
      </c>
      <c r="N166" s="160">
        <v>8.2699999999999996E-3</v>
      </c>
      <c r="O166" s="160">
        <f>ROUND(E166*N166,2)</f>
        <v>0.1</v>
      </c>
      <c r="P166" s="160">
        <v>0</v>
      </c>
      <c r="Q166" s="160">
        <f>ROUND(E166*P166,2)</f>
        <v>0</v>
      </c>
      <c r="R166" s="160"/>
      <c r="S166" s="160" t="s">
        <v>133</v>
      </c>
      <c r="T166" s="160" t="s">
        <v>133</v>
      </c>
      <c r="U166" s="160">
        <v>0.73499999999999999</v>
      </c>
      <c r="V166" s="160">
        <f>ROUND(E166*U166,2)</f>
        <v>8.82</v>
      </c>
      <c r="W166" s="160"/>
      <c r="X166" s="160" t="s">
        <v>134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135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57"/>
      <c r="B167" s="158"/>
      <c r="C167" s="259" t="s">
        <v>298</v>
      </c>
      <c r="D167" s="260"/>
      <c r="E167" s="260"/>
      <c r="F167" s="260"/>
      <c r="G167" s="2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129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ht="20.399999999999999" outlineLevel="1" x14ac:dyDescent="0.25">
      <c r="A168" s="179">
        <v>61</v>
      </c>
      <c r="B168" s="180" t="s">
        <v>307</v>
      </c>
      <c r="C168" s="195" t="s">
        <v>308</v>
      </c>
      <c r="D168" s="181" t="s">
        <v>138</v>
      </c>
      <c r="E168" s="182">
        <v>12</v>
      </c>
      <c r="F168" s="183"/>
      <c r="G168" s="184">
        <f>ROUND(E168*F168,2)</f>
        <v>0</v>
      </c>
      <c r="H168" s="164"/>
      <c r="I168" s="160">
        <f>ROUND(E168*H168,2)</f>
        <v>0</v>
      </c>
      <c r="J168" s="164"/>
      <c r="K168" s="160">
        <f>ROUND(E168*J168,2)</f>
        <v>0</v>
      </c>
      <c r="L168" s="160">
        <v>21</v>
      </c>
      <c r="M168" s="160">
        <f>G168*(1+L168/100)</f>
        <v>0</v>
      </c>
      <c r="N168" s="160">
        <v>1.0120000000000001E-2</v>
      </c>
      <c r="O168" s="160">
        <f>ROUND(E168*N168,2)</f>
        <v>0.12</v>
      </c>
      <c r="P168" s="160">
        <v>0</v>
      </c>
      <c r="Q168" s="160">
        <f>ROUND(E168*P168,2)</f>
        <v>0</v>
      </c>
      <c r="R168" s="160"/>
      <c r="S168" s="160" t="s">
        <v>133</v>
      </c>
      <c r="T168" s="160" t="s">
        <v>133</v>
      </c>
      <c r="U168" s="160">
        <v>0.82799999999999996</v>
      </c>
      <c r="V168" s="160">
        <f>ROUND(E168*U168,2)</f>
        <v>9.94</v>
      </c>
      <c r="W168" s="160"/>
      <c r="X168" s="160" t="s">
        <v>134</v>
      </c>
      <c r="Y168" s="150"/>
      <c r="Z168" s="150"/>
      <c r="AA168" s="150"/>
      <c r="AB168" s="150"/>
      <c r="AC168" s="150"/>
      <c r="AD168" s="150"/>
      <c r="AE168" s="150"/>
      <c r="AF168" s="150"/>
      <c r="AG168" s="150" t="s">
        <v>135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57"/>
      <c r="B169" s="158"/>
      <c r="C169" s="259" t="s">
        <v>298</v>
      </c>
      <c r="D169" s="260"/>
      <c r="E169" s="260"/>
      <c r="F169" s="260"/>
      <c r="G169" s="2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129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ht="20.399999999999999" outlineLevel="1" x14ac:dyDescent="0.25">
      <c r="A170" s="179">
        <v>62</v>
      </c>
      <c r="B170" s="180" t="s">
        <v>309</v>
      </c>
      <c r="C170" s="195" t="s">
        <v>310</v>
      </c>
      <c r="D170" s="181" t="s">
        <v>138</v>
      </c>
      <c r="E170" s="182">
        <v>12</v>
      </c>
      <c r="F170" s="183"/>
      <c r="G170" s="184">
        <f>ROUND(E170*F170,2)</f>
        <v>0</v>
      </c>
      <c r="H170" s="164"/>
      <c r="I170" s="160">
        <f>ROUND(E170*H170,2)</f>
        <v>0</v>
      </c>
      <c r="J170" s="164"/>
      <c r="K170" s="160">
        <f>ROUND(E170*J170,2)</f>
        <v>0</v>
      </c>
      <c r="L170" s="160">
        <v>21</v>
      </c>
      <c r="M170" s="160">
        <f>G170*(1+L170/100)</f>
        <v>0</v>
      </c>
      <c r="N170" s="160">
        <v>9.8499999999999994E-3</v>
      </c>
      <c r="O170" s="160">
        <f>ROUND(E170*N170,2)</f>
        <v>0.12</v>
      </c>
      <c r="P170" s="160">
        <v>0</v>
      </c>
      <c r="Q170" s="160">
        <f>ROUND(E170*P170,2)</f>
        <v>0</v>
      </c>
      <c r="R170" s="160"/>
      <c r="S170" s="160" t="s">
        <v>133</v>
      </c>
      <c r="T170" s="160" t="s">
        <v>133</v>
      </c>
      <c r="U170" s="160">
        <v>0.91900000000000004</v>
      </c>
      <c r="V170" s="160">
        <f>ROUND(E170*U170,2)</f>
        <v>11.03</v>
      </c>
      <c r="W170" s="160"/>
      <c r="X170" s="160" t="s">
        <v>134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135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57"/>
      <c r="B171" s="158"/>
      <c r="C171" s="259" t="s">
        <v>298</v>
      </c>
      <c r="D171" s="260"/>
      <c r="E171" s="260"/>
      <c r="F171" s="260"/>
      <c r="G171" s="2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129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20.399999999999999" outlineLevel="1" x14ac:dyDescent="0.25">
      <c r="A172" s="179">
        <v>63</v>
      </c>
      <c r="B172" s="180" t="s">
        <v>311</v>
      </c>
      <c r="C172" s="195" t="s">
        <v>312</v>
      </c>
      <c r="D172" s="181" t="s">
        <v>138</v>
      </c>
      <c r="E172" s="182">
        <v>30</v>
      </c>
      <c r="F172" s="183"/>
      <c r="G172" s="184">
        <f>ROUND(E172*F172,2)</f>
        <v>0</v>
      </c>
      <c r="H172" s="164"/>
      <c r="I172" s="160">
        <f>ROUND(E172*H172,2)</f>
        <v>0</v>
      </c>
      <c r="J172" s="164"/>
      <c r="K172" s="160">
        <f>ROUND(E172*J172,2)</f>
        <v>0</v>
      </c>
      <c r="L172" s="160">
        <v>21</v>
      </c>
      <c r="M172" s="160">
        <f>G172*(1+L172/100)</f>
        <v>0</v>
      </c>
      <c r="N172" s="160">
        <v>1.362E-2</v>
      </c>
      <c r="O172" s="160">
        <f>ROUND(E172*N172,2)</f>
        <v>0.41</v>
      </c>
      <c r="P172" s="160">
        <v>0</v>
      </c>
      <c r="Q172" s="160">
        <f>ROUND(E172*P172,2)</f>
        <v>0</v>
      </c>
      <c r="R172" s="160"/>
      <c r="S172" s="160" t="s">
        <v>133</v>
      </c>
      <c r="T172" s="160" t="s">
        <v>133</v>
      </c>
      <c r="U172" s="160">
        <v>1.04</v>
      </c>
      <c r="V172" s="160">
        <f>ROUND(E172*U172,2)</f>
        <v>31.2</v>
      </c>
      <c r="W172" s="160"/>
      <c r="X172" s="160" t="s">
        <v>134</v>
      </c>
      <c r="Y172" s="150"/>
      <c r="Z172" s="150"/>
      <c r="AA172" s="150"/>
      <c r="AB172" s="150"/>
      <c r="AC172" s="150"/>
      <c r="AD172" s="150"/>
      <c r="AE172" s="150"/>
      <c r="AF172" s="150"/>
      <c r="AG172" s="150" t="s">
        <v>135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259" t="s">
        <v>298</v>
      </c>
      <c r="D173" s="260"/>
      <c r="E173" s="260"/>
      <c r="F173" s="260"/>
      <c r="G173" s="2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129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5">
      <c r="A174" s="185">
        <v>64</v>
      </c>
      <c r="B174" s="186" t="s">
        <v>313</v>
      </c>
      <c r="C174" s="194" t="s">
        <v>314</v>
      </c>
      <c r="D174" s="187" t="s">
        <v>132</v>
      </c>
      <c r="E174" s="188">
        <v>2</v>
      </c>
      <c r="F174" s="189"/>
      <c r="G174" s="190">
        <f t="shared" ref="G174:G213" si="14">ROUND(E174*F174,2)</f>
        <v>0</v>
      </c>
      <c r="H174" s="164"/>
      <c r="I174" s="160">
        <f t="shared" ref="I174:I213" si="15">ROUND(E174*H174,2)</f>
        <v>0</v>
      </c>
      <c r="J174" s="164"/>
      <c r="K174" s="160">
        <f t="shared" ref="K174:K213" si="16">ROUND(E174*J174,2)</f>
        <v>0</v>
      </c>
      <c r="L174" s="160">
        <v>21</v>
      </c>
      <c r="M174" s="160">
        <f t="shared" ref="M174:M213" si="17">G174*(1+L174/100)</f>
        <v>0</v>
      </c>
      <c r="N174" s="160">
        <v>8.0000000000000007E-5</v>
      </c>
      <c r="O174" s="160">
        <f t="shared" ref="O174:O213" si="18">ROUND(E174*N174,2)</f>
        <v>0</v>
      </c>
      <c r="P174" s="160">
        <v>0</v>
      </c>
      <c r="Q174" s="160">
        <f t="shared" ref="Q174:Q213" si="19">ROUND(E174*P174,2)</f>
        <v>0</v>
      </c>
      <c r="R174" s="160"/>
      <c r="S174" s="160" t="s">
        <v>133</v>
      </c>
      <c r="T174" s="160" t="s">
        <v>133</v>
      </c>
      <c r="U174" s="160">
        <v>0.34</v>
      </c>
      <c r="V174" s="160">
        <f t="shared" ref="V174:V213" si="20">ROUND(E174*U174,2)</f>
        <v>0.68</v>
      </c>
      <c r="W174" s="160"/>
      <c r="X174" s="160" t="s">
        <v>134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135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0.399999999999999" outlineLevel="1" x14ac:dyDescent="0.25">
      <c r="A175" s="185">
        <v>65</v>
      </c>
      <c r="B175" s="186" t="s">
        <v>315</v>
      </c>
      <c r="C175" s="194" t="s">
        <v>316</v>
      </c>
      <c r="D175" s="187" t="s">
        <v>230</v>
      </c>
      <c r="E175" s="188">
        <v>3</v>
      </c>
      <c r="F175" s="189"/>
      <c r="G175" s="190">
        <f t="shared" si="14"/>
        <v>0</v>
      </c>
      <c r="H175" s="164"/>
      <c r="I175" s="160">
        <f t="shared" si="15"/>
        <v>0</v>
      </c>
      <c r="J175" s="164"/>
      <c r="K175" s="160">
        <f t="shared" si="16"/>
        <v>0</v>
      </c>
      <c r="L175" s="160">
        <v>21</v>
      </c>
      <c r="M175" s="160">
        <f t="shared" si="17"/>
        <v>0</v>
      </c>
      <c r="N175" s="160">
        <v>4.7200000000000002E-3</v>
      </c>
      <c r="O175" s="160">
        <f t="shared" si="18"/>
        <v>0.01</v>
      </c>
      <c r="P175" s="160">
        <v>0</v>
      </c>
      <c r="Q175" s="160">
        <f t="shared" si="19"/>
        <v>0</v>
      </c>
      <c r="R175" s="160"/>
      <c r="S175" s="160" t="s">
        <v>133</v>
      </c>
      <c r="T175" s="160" t="s">
        <v>133</v>
      </c>
      <c r="U175" s="160">
        <v>1.248</v>
      </c>
      <c r="V175" s="160">
        <f t="shared" si="20"/>
        <v>3.74</v>
      </c>
      <c r="W175" s="160"/>
      <c r="X175" s="160" t="s">
        <v>134</v>
      </c>
      <c r="Y175" s="150"/>
      <c r="Z175" s="150"/>
      <c r="AA175" s="150"/>
      <c r="AB175" s="150"/>
      <c r="AC175" s="150"/>
      <c r="AD175" s="150"/>
      <c r="AE175" s="150"/>
      <c r="AF175" s="150"/>
      <c r="AG175" s="150" t="s">
        <v>135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0.399999999999999" outlineLevel="1" x14ac:dyDescent="0.25">
      <c r="A176" s="185">
        <v>66</v>
      </c>
      <c r="B176" s="186" t="s">
        <v>317</v>
      </c>
      <c r="C176" s="194" t="s">
        <v>318</v>
      </c>
      <c r="D176" s="187" t="s">
        <v>230</v>
      </c>
      <c r="E176" s="188">
        <v>2</v>
      </c>
      <c r="F176" s="189"/>
      <c r="G176" s="190">
        <f t="shared" si="14"/>
        <v>0</v>
      </c>
      <c r="H176" s="164"/>
      <c r="I176" s="160">
        <f t="shared" si="15"/>
        <v>0</v>
      </c>
      <c r="J176" s="164"/>
      <c r="K176" s="160">
        <f t="shared" si="16"/>
        <v>0</v>
      </c>
      <c r="L176" s="160">
        <v>21</v>
      </c>
      <c r="M176" s="160">
        <f t="shared" si="17"/>
        <v>0</v>
      </c>
      <c r="N176" s="160">
        <v>5.9100000000000003E-3</v>
      </c>
      <c r="O176" s="160">
        <f t="shared" si="18"/>
        <v>0.01</v>
      </c>
      <c r="P176" s="160">
        <v>0</v>
      </c>
      <c r="Q176" s="160">
        <f t="shared" si="19"/>
        <v>0</v>
      </c>
      <c r="R176" s="160"/>
      <c r="S176" s="160" t="s">
        <v>133</v>
      </c>
      <c r="T176" s="160" t="s">
        <v>133</v>
      </c>
      <c r="U176" s="160">
        <v>1.518</v>
      </c>
      <c r="V176" s="160">
        <f t="shared" si="20"/>
        <v>3.04</v>
      </c>
      <c r="W176" s="160"/>
      <c r="X176" s="160" t="s">
        <v>134</v>
      </c>
      <c r="Y176" s="150"/>
      <c r="Z176" s="150"/>
      <c r="AA176" s="150"/>
      <c r="AB176" s="150"/>
      <c r="AC176" s="150"/>
      <c r="AD176" s="150"/>
      <c r="AE176" s="150"/>
      <c r="AF176" s="150"/>
      <c r="AG176" s="150" t="s">
        <v>135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0.399999999999999" outlineLevel="1" x14ac:dyDescent="0.25">
      <c r="A177" s="185">
        <v>67</v>
      </c>
      <c r="B177" s="186" t="s">
        <v>319</v>
      </c>
      <c r="C177" s="194" t="s">
        <v>320</v>
      </c>
      <c r="D177" s="187" t="s">
        <v>230</v>
      </c>
      <c r="E177" s="188">
        <v>2</v>
      </c>
      <c r="F177" s="189"/>
      <c r="G177" s="190">
        <f t="shared" si="14"/>
        <v>0</v>
      </c>
      <c r="H177" s="164"/>
      <c r="I177" s="160">
        <f t="shared" si="15"/>
        <v>0</v>
      </c>
      <c r="J177" s="164"/>
      <c r="K177" s="160">
        <f t="shared" si="16"/>
        <v>0</v>
      </c>
      <c r="L177" s="160">
        <v>21</v>
      </c>
      <c r="M177" s="160">
        <f t="shared" si="17"/>
        <v>0</v>
      </c>
      <c r="N177" s="160">
        <v>8.1799999999999998E-3</v>
      </c>
      <c r="O177" s="160">
        <f t="shared" si="18"/>
        <v>0.02</v>
      </c>
      <c r="P177" s="160">
        <v>0</v>
      </c>
      <c r="Q177" s="160">
        <f t="shared" si="19"/>
        <v>0</v>
      </c>
      <c r="R177" s="160"/>
      <c r="S177" s="160" t="s">
        <v>133</v>
      </c>
      <c r="T177" s="160" t="s">
        <v>133</v>
      </c>
      <c r="U177" s="160">
        <v>1.851</v>
      </c>
      <c r="V177" s="160">
        <f t="shared" si="20"/>
        <v>3.7</v>
      </c>
      <c r="W177" s="160"/>
      <c r="X177" s="160" t="s">
        <v>134</v>
      </c>
      <c r="Y177" s="150"/>
      <c r="Z177" s="150"/>
      <c r="AA177" s="150"/>
      <c r="AB177" s="150"/>
      <c r="AC177" s="150"/>
      <c r="AD177" s="150"/>
      <c r="AE177" s="150"/>
      <c r="AF177" s="150"/>
      <c r="AG177" s="150" t="s">
        <v>135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20.399999999999999" outlineLevel="1" x14ac:dyDescent="0.25">
      <c r="A178" s="185">
        <v>68</v>
      </c>
      <c r="B178" s="186" t="s">
        <v>321</v>
      </c>
      <c r="C178" s="194" t="s">
        <v>322</v>
      </c>
      <c r="D178" s="187" t="s">
        <v>230</v>
      </c>
      <c r="E178" s="188">
        <v>2</v>
      </c>
      <c r="F178" s="189"/>
      <c r="G178" s="190">
        <f t="shared" si="14"/>
        <v>0</v>
      </c>
      <c r="H178" s="164"/>
      <c r="I178" s="160">
        <f t="shared" si="15"/>
        <v>0</v>
      </c>
      <c r="J178" s="164"/>
      <c r="K178" s="160">
        <f t="shared" si="16"/>
        <v>0</v>
      </c>
      <c r="L178" s="160">
        <v>21</v>
      </c>
      <c r="M178" s="160">
        <f t="shared" si="17"/>
        <v>0</v>
      </c>
      <c r="N178" s="160">
        <v>8.0599999999999995E-3</v>
      </c>
      <c r="O178" s="160">
        <f t="shared" si="18"/>
        <v>0.02</v>
      </c>
      <c r="P178" s="160">
        <v>0</v>
      </c>
      <c r="Q178" s="160">
        <f t="shared" si="19"/>
        <v>0</v>
      </c>
      <c r="R178" s="160"/>
      <c r="S178" s="160" t="s">
        <v>133</v>
      </c>
      <c r="T178" s="160" t="s">
        <v>133</v>
      </c>
      <c r="U178" s="160">
        <v>1.7989999999999999</v>
      </c>
      <c r="V178" s="160">
        <f t="shared" si="20"/>
        <v>3.6</v>
      </c>
      <c r="W178" s="160"/>
      <c r="X178" s="160" t="s">
        <v>134</v>
      </c>
      <c r="Y178" s="150"/>
      <c r="Z178" s="150"/>
      <c r="AA178" s="150"/>
      <c r="AB178" s="150"/>
      <c r="AC178" s="150"/>
      <c r="AD178" s="150"/>
      <c r="AE178" s="150"/>
      <c r="AF178" s="150"/>
      <c r="AG178" s="150" t="s">
        <v>135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ht="20.399999999999999" outlineLevel="1" x14ac:dyDescent="0.25">
      <c r="A179" s="185">
        <v>69</v>
      </c>
      <c r="B179" s="186" t="s">
        <v>323</v>
      </c>
      <c r="C179" s="194" t="s">
        <v>324</v>
      </c>
      <c r="D179" s="187" t="s">
        <v>230</v>
      </c>
      <c r="E179" s="188">
        <v>4</v>
      </c>
      <c r="F179" s="189"/>
      <c r="G179" s="190">
        <f t="shared" si="14"/>
        <v>0</v>
      </c>
      <c r="H179" s="164"/>
      <c r="I179" s="160">
        <f t="shared" si="15"/>
        <v>0</v>
      </c>
      <c r="J179" s="164"/>
      <c r="K179" s="160">
        <f t="shared" si="16"/>
        <v>0</v>
      </c>
      <c r="L179" s="160">
        <v>21</v>
      </c>
      <c r="M179" s="160">
        <f t="shared" si="17"/>
        <v>0</v>
      </c>
      <c r="N179" s="160">
        <v>1.0880000000000001E-2</v>
      </c>
      <c r="O179" s="160">
        <f t="shared" si="18"/>
        <v>0.04</v>
      </c>
      <c r="P179" s="160">
        <v>0</v>
      </c>
      <c r="Q179" s="160">
        <f t="shared" si="19"/>
        <v>0</v>
      </c>
      <c r="R179" s="160"/>
      <c r="S179" s="160" t="s">
        <v>133</v>
      </c>
      <c r="T179" s="160" t="s">
        <v>133</v>
      </c>
      <c r="U179" s="160">
        <v>2.1739999999999999</v>
      </c>
      <c r="V179" s="160">
        <f t="shared" si="20"/>
        <v>8.6999999999999993</v>
      </c>
      <c r="W179" s="160"/>
      <c r="X179" s="160" t="s">
        <v>134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135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ht="20.399999999999999" outlineLevel="1" x14ac:dyDescent="0.25">
      <c r="A180" s="185">
        <v>70</v>
      </c>
      <c r="B180" s="186" t="s">
        <v>325</v>
      </c>
      <c r="C180" s="194" t="s">
        <v>326</v>
      </c>
      <c r="D180" s="187" t="s">
        <v>230</v>
      </c>
      <c r="E180" s="188">
        <v>7</v>
      </c>
      <c r="F180" s="189"/>
      <c r="G180" s="190">
        <f t="shared" si="14"/>
        <v>0</v>
      </c>
      <c r="H180" s="164"/>
      <c r="I180" s="160">
        <f t="shared" si="15"/>
        <v>0</v>
      </c>
      <c r="J180" s="164"/>
      <c r="K180" s="160">
        <f t="shared" si="16"/>
        <v>0</v>
      </c>
      <c r="L180" s="160">
        <v>21</v>
      </c>
      <c r="M180" s="160">
        <f t="shared" si="17"/>
        <v>0</v>
      </c>
      <c r="N180" s="160">
        <v>1.023E-2</v>
      </c>
      <c r="O180" s="160">
        <f t="shared" si="18"/>
        <v>7.0000000000000007E-2</v>
      </c>
      <c r="P180" s="160">
        <v>0</v>
      </c>
      <c r="Q180" s="160">
        <f t="shared" si="19"/>
        <v>0</v>
      </c>
      <c r="R180" s="160"/>
      <c r="S180" s="160" t="s">
        <v>133</v>
      </c>
      <c r="T180" s="160" t="s">
        <v>133</v>
      </c>
      <c r="U180" s="160">
        <v>2.1419999999999999</v>
      </c>
      <c r="V180" s="160">
        <f t="shared" si="20"/>
        <v>14.99</v>
      </c>
      <c r="W180" s="160"/>
      <c r="X180" s="160" t="s">
        <v>134</v>
      </c>
      <c r="Y180" s="150"/>
      <c r="Z180" s="150"/>
      <c r="AA180" s="150"/>
      <c r="AB180" s="150"/>
      <c r="AC180" s="150"/>
      <c r="AD180" s="150"/>
      <c r="AE180" s="150"/>
      <c r="AF180" s="150"/>
      <c r="AG180" s="150" t="s">
        <v>135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0.399999999999999" outlineLevel="1" x14ac:dyDescent="0.25">
      <c r="A181" s="185">
        <v>71</v>
      </c>
      <c r="B181" s="186" t="s">
        <v>327</v>
      </c>
      <c r="C181" s="194" t="s">
        <v>328</v>
      </c>
      <c r="D181" s="187" t="s">
        <v>230</v>
      </c>
      <c r="E181" s="188">
        <v>2</v>
      </c>
      <c r="F181" s="189"/>
      <c r="G181" s="190">
        <f t="shared" si="14"/>
        <v>0</v>
      </c>
      <c r="H181" s="164"/>
      <c r="I181" s="160">
        <f t="shared" si="15"/>
        <v>0</v>
      </c>
      <c r="J181" s="164"/>
      <c r="K181" s="160">
        <f t="shared" si="16"/>
        <v>0</v>
      </c>
      <c r="L181" s="160">
        <v>21</v>
      </c>
      <c r="M181" s="160">
        <f t="shared" si="17"/>
        <v>0</v>
      </c>
      <c r="N181" s="160">
        <v>1.567E-2</v>
      </c>
      <c r="O181" s="160">
        <f t="shared" si="18"/>
        <v>0.03</v>
      </c>
      <c r="P181" s="160">
        <v>0</v>
      </c>
      <c r="Q181" s="160">
        <f t="shared" si="19"/>
        <v>0</v>
      </c>
      <c r="R181" s="160"/>
      <c r="S181" s="160" t="s">
        <v>133</v>
      </c>
      <c r="T181" s="160" t="s">
        <v>133</v>
      </c>
      <c r="U181" s="160">
        <v>2.7040000000000002</v>
      </c>
      <c r="V181" s="160">
        <f t="shared" si="20"/>
        <v>5.41</v>
      </c>
      <c r="W181" s="160"/>
      <c r="X181" s="160" t="s">
        <v>134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135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ht="20.399999999999999" outlineLevel="1" x14ac:dyDescent="0.25">
      <c r="A182" s="185">
        <v>72</v>
      </c>
      <c r="B182" s="186" t="s">
        <v>329</v>
      </c>
      <c r="C182" s="194" t="s">
        <v>330</v>
      </c>
      <c r="D182" s="187" t="s">
        <v>230</v>
      </c>
      <c r="E182" s="188">
        <v>2</v>
      </c>
      <c r="F182" s="189"/>
      <c r="G182" s="190">
        <f t="shared" si="14"/>
        <v>0</v>
      </c>
      <c r="H182" s="164"/>
      <c r="I182" s="160">
        <f t="shared" si="15"/>
        <v>0</v>
      </c>
      <c r="J182" s="164"/>
      <c r="K182" s="160">
        <f t="shared" si="16"/>
        <v>0</v>
      </c>
      <c r="L182" s="160">
        <v>21</v>
      </c>
      <c r="M182" s="160">
        <f t="shared" si="17"/>
        <v>0</v>
      </c>
      <c r="N182" s="160">
        <v>1.7080000000000001E-2</v>
      </c>
      <c r="O182" s="160">
        <f t="shared" si="18"/>
        <v>0.03</v>
      </c>
      <c r="P182" s="160">
        <v>0</v>
      </c>
      <c r="Q182" s="160">
        <f t="shared" si="19"/>
        <v>0</v>
      </c>
      <c r="R182" s="160"/>
      <c r="S182" s="160" t="s">
        <v>133</v>
      </c>
      <c r="T182" s="160" t="s">
        <v>133</v>
      </c>
      <c r="U182" s="160">
        <v>3.6709999999999998</v>
      </c>
      <c r="V182" s="160">
        <f t="shared" si="20"/>
        <v>7.34</v>
      </c>
      <c r="W182" s="160"/>
      <c r="X182" s="160" t="s">
        <v>134</v>
      </c>
      <c r="Y182" s="150"/>
      <c r="Z182" s="150"/>
      <c r="AA182" s="150"/>
      <c r="AB182" s="150"/>
      <c r="AC182" s="150"/>
      <c r="AD182" s="150"/>
      <c r="AE182" s="150"/>
      <c r="AF182" s="150"/>
      <c r="AG182" s="150" t="s">
        <v>135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ht="20.399999999999999" outlineLevel="1" x14ac:dyDescent="0.25">
      <c r="A183" s="185">
        <v>73</v>
      </c>
      <c r="B183" s="186" t="s">
        <v>331</v>
      </c>
      <c r="C183" s="194" t="s">
        <v>332</v>
      </c>
      <c r="D183" s="187" t="s">
        <v>230</v>
      </c>
      <c r="E183" s="188">
        <v>2</v>
      </c>
      <c r="F183" s="189"/>
      <c r="G183" s="190">
        <f t="shared" si="14"/>
        <v>0</v>
      </c>
      <c r="H183" s="164"/>
      <c r="I183" s="160">
        <f t="shared" si="15"/>
        <v>0</v>
      </c>
      <c r="J183" s="164"/>
      <c r="K183" s="160">
        <f t="shared" si="16"/>
        <v>0</v>
      </c>
      <c r="L183" s="160">
        <v>21</v>
      </c>
      <c r="M183" s="160">
        <f t="shared" si="17"/>
        <v>0</v>
      </c>
      <c r="N183" s="160">
        <v>4.1399999999999996E-3</v>
      </c>
      <c r="O183" s="160">
        <f t="shared" si="18"/>
        <v>0.01</v>
      </c>
      <c r="P183" s="160">
        <v>0</v>
      </c>
      <c r="Q183" s="160">
        <f t="shared" si="19"/>
        <v>0</v>
      </c>
      <c r="R183" s="160"/>
      <c r="S183" s="160" t="s">
        <v>133</v>
      </c>
      <c r="T183" s="160" t="s">
        <v>133</v>
      </c>
      <c r="U183" s="160">
        <v>0.59299999999999997</v>
      </c>
      <c r="V183" s="160">
        <f t="shared" si="20"/>
        <v>1.19</v>
      </c>
      <c r="W183" s="160"/>
      <c r="X183" s="160" t="s">
        <v>134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135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0.399999999999999" outlineLevel="1" x14ac:dyDescent="0.25">
      <c r="A184" s="185">
        <v>74</v>
      </c>
      <c r="B184" s="186" t="s">
        <v>333</v>
      </c>
      <c r="C184" s="194" t="s">
        <v>334</v>
      </c>
      <c r="D184" s="187" t="s">
        <v>230</v>
      </c>
      <c r="E184" s="188">
        <v>11</v>
      </c>
      <c r="F184" s="189"/>
      <c r="G184" s="190">
        <f t="shared" si="14"/>
        <v>0</v>
      </c>
      <c r="H184" s="164"/>
      <c r="I184" s="160">
        <f t="shared" si="15"/>
        <v>0</v>
      </c>
      <c r="J184" s="164"/>
      <c r="K184" s="160">
        <f t="shared" si="16"/>
        <v>0</v>
      </c>
      <c r="L184" s="160">
        <v>21</v>
      </c>
      <c r="M184" s="160">
        <f t="shared" si="17"/>
        <v>0</v>
      </c>
      <c r="N184" s="160">
        <v>6.62E-3</v>
      </c>
      <c r="O184" s="160">
        <f t="shared" si="18"/>
        <v>7.0000000000000007E-2</v>
      </c>
      <c r="P184" s="160">
        <v>0</v>
      </c>
      <c r="Q184" s="160">
        <f t="shared" si="19"/>
        <v>0</v>
      </c>
      <c r="R184" s="160"/>
      <c r="S184" s="160" t="s">
        <v>133</v>
      </c>
      <c r="T184" s="160" t="s">
        <v>133</v>
      </c>
      <c r="U184" s="160">
        <v>0.78</v>
      </c>
      <c r="V184" s="160">
        <f t="shared" si="20"/>
        <v>8.58</v>
      </c>
      <c r="W184" s="160"/>
      <c r="X184" s="160" t="s">
        <v>134</v>
      </c>
      <c r="Y184" s="150"/>
      <c r="Z184" s="150"/>
      <c r="AA184" s="150"/>
      <c r="AB184" s="150"/>
      <c r="AC184" s="150"/>
      <c r="AD184" s="150"/>
      <c r="AE184" s="150"/>
      <c r="AF184" s="150"/>
      <c r="AG184" s="150" t="s">
        <v>135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ht="20.399999999999999" outlineLevel="1" x14ac:dyDescent="0.25">
      <c r="A185" s="185">
        <v>75</v>
      </c>
      <c r="B185" s="186" t="s">
        <v>335</v>
      </c>
      <c r="C185" s="194" t="s">
        <v>336</v>
      </c>
      <c r="D185" s="187" t="s">
        <v>230</v>
      </c>
      <c r="E185" s="188">
        <v>10</v>
      </c>
      <c r="F185" s="189"/>
      <c r="G185" s="190">
        <f t="shared" si="14"/>
        <v>0</v>
      </c>
      <c r="H185" s="164"/>
      <c r="I185" s="160">
        <f t="shared" si="15"/>
        <v>0</v>
      </c>
      <c r="J185" s="164"/>
      <c r="K185" s="160">
        <f t="shared" si="16"/>
        <v>0</v>
      </c>
      <c r="L185" s="160">
        <v>21</v>
      </c>
      <c r="M185" s="160">
        <f t="shared" si="17"/>
        <v>0</v>
      </c>
      <c r="N185" s="160">
        <v>8.4600000000000005E-3</v>
      </c>
      <c r="O185" s="160">
        <f t="shared" si="18"/>
        <v>0.08</v>
      </c>
      <c r="P185" s="160">
        <v>0</v>
      </c>
      <c r="Q185" s="160">
        <f t="shared" si="19"/>
        <v>0</v>
      </c>
      <c r="R185" s="160"/>
      <c r="S185" s="160" t="s">
        <v>133</v>
      </c>
      <c r="T185" s="160" t="s">
        <v>133</v>
      </c>
      <c r="U185" s="160">
        <v>0.95699999999999996</v>
      </c>
      <c r="V185" s="160">
        <f t="shared" si="20"/>
        <v>9.57</v>
      </c>
      <c r="W185" s="160"/>
      <c r="X185" s="160" t="s">
        <v>134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135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85">
        <v>76</v>
      </c>
      <c r="B186" s="186" t="s">
        <v>337</v>
      </c>
      <c r="C186" s="194" t="s">
        <v>338</v>
      </c>
      <c r="D186" s="187" t="s">
        <v>132</v>
      </c>
      <c r="E186" s="188">
        <v>8</v>
      </c>
      <c r="F186" s="189"/>
      <c r="G186" s="190">
        <f t="shared" si="14"/>
        <v>0</v>
      </c>
      <c r="H186" s="164"/>
      <c r="I186" s="160">
        <f t="shared" si="15"/>
        <v>0</v>
      </c>
      <c r="J186" s="164"/>
      <c r="K186" s="160">
        <f t="shared" si="16"/>
        <v>0</v>
      </c>
      <c r="L186" s="160">
        <v>21</v>
      </c>
      <c r="M186" s="160">
        <f t="shared" si="17"/>
        <v>0</v>
      </c>
      <c r="N186" s="160">
        <v>6.9999999999999994E-5</v>
      </c>
      <c r="O186" s="160">
        <f t="shared" si="18"/>
        <v>0</v>
      </c>
      <c r="P186" s="160">
        <v>0</v>
      </c>
      <c r="Q186" s="160">
        <f t="shared" si="19"/>
        <v>0</v>
      </c>
      <c r="R186" s="160"/>
      <c r="S186" s="160" t="s">
        <v>133</v>
      </c>
      <c r="T186" s="160" t="s">
        <v>133</v>
      </c>
      <c r="U186" s="160">
        <v>0.61799999999999999</v>
      </c>
      <c r="V186" s="160">
        <f t="shared" si="20"/>
        <v>4.9400000000000004</v>
      </c>
      <c r="W186" s="160"/>
      <c r="X186" s="160" t="s">
        <v>134</v>
      </c>
      <c r="Y186" s="150"/>
      <c r="Z186" s="150"/>
      <c r="AA186" s="150"/>
      <c r="AB186" s="150"/>
      <c r="AC186" s="150"/>
      <c r="AD186" s="150"/>
      <c r="AE186" s="150"/>
      <c r="AF186" s="150"/>
      <c r="AG186" s="150" t="s">
        <v>135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85">
        <v>77</v>
      </c>
      <c r="B187" s="186" t="s">
        <v>339</v>
      </c>
      <c r="C187" s="194" t="s">
        <v>340</v>
      </c>
      <c r="D187" s="187" t="s">
        <v>132</v>
      </c>
      <c r="E187" s="188">
        <v>2</v>
      </c>
      <c r="F187" s="189"/>
      <c r="G187" s="190">
        <f t="shared" si="14"/>
        <v>0</v>
      </c>
      <c r="H187" s="164"/>
      <c r="I187" s="160">
        <f t="shared" si="15"/>
        <v>0</v>
      </c>
      <c r="J187" s="164"/>
      <c r="K187" s="160">
        <f t="shared" si="16"/>
        <v>0</v>
      </c>
      <c r="L187" s="160">
        <v>21</v>
      </c>
      <c r="M187" s="160">
        <f t="shared" si="17"/>
        <v>0</v>
      </c>
      <c r="N187" s="160">
        <v>8.0000000000000007E-5</v>
      </c>
      <c r="O187" s="160">
        <f t="shared" si="18"/>
        <v>0</v>
      </c>
      <c r="P187" s="160">
        <v>0</v>
      </c>
      <c r="Q187" s="160">
        <f t="shared" si="19"/>
        <v>0</v>
      </c>
      <c r="R187" s="160"/>
      <c r="S187" s="160" t="s">
        <v>133</v>
      </c>
      <c r="T187" s="160" t="s">
        <v>133</v>
      </c>
      <c r="U187" s="160">
        <v>0.65800000000000003</v>
      </c>
      <c r="V187" s="160">
        <f t="shared" si="20"/>
        <v>1.32</v>
      </c>
      <c r="W187" s="160"/>
      <c r="X187" s="160" t="s">
        <v>134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135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5">
      <c r="A188" s="185">
        <v>78</v>
      </c>
      <c r="B188" s="186" t="s">
        <v>341</v>
      </c>
      <c r="C188" s="194" t="s">
        <v>342</v>
      </c>
      <c r="D188" s="187" t="s">
        <v>132</v>
      </c>
      <c r="E188" s="188">
        <v>22</v>
      </c>
      <c r="F188" s="189"/>
      <c r="G188" s="190">
        <f t="shared" si="14"/>
        <v>0</v>
      </c>
      <c r="H188" s="164"/>
      <c r="I188" s="160">
        <f t="shared" si="15"/>
        <v>0</v>
      </c>
      <c r="J188" s="164"/>
      <c r="K188" s="160">
        <f t="shared" si="16"/>
        <v>0</v>
      </c>
      <c r="L188" s="160">
        <v>21</v>
      </c>
      <c r="M188" s="160">
        <f t="shared" si="17"/>
        <v>0</v>
      </c>
      <c r="N188" s="160">
        <v>9.0000000000000006E-5</v>
      </c>
      <c r="O188" s="160">
        <f t="shared" si="18"/>
        <v>0</v>
      </c>
      <c r="P188" s="160">
        <v>0</v>
      </c>
      <c r="Q188" s="160">
        <f t="shared" si="19"/>
        <v>0</v>
      </c>
      <c r="R188" s="160"/>
      <c r="S188" s="160" t="s">
        <v>133</v>
      </c>
      <c r="T188" s="160" t="s">
        <v>133</v>
      </c>
      <c r="U188" s="160">
        <v>0.68100000000000005</v>
      </c>
      <c r="V188" s="160">
        <f t="shared" si="20"/>
        <v>14.98</v>
      </c>
      <c r="W188" s="160"/>
      <c r="X188" s="160" t="s">
        <v>134</v>
      </c>
      <c r="Y188" s="150"/>
      <c r="Z188" s="150"/>
      <c r="AA188" s="150"/>
      <c r="AB188" s="150"/>
      <c r="AC188" s="150"/>
      <c r="AD188" s="150"/>
      <c r="AE188" s="150"/>
      <c r="AF188" s="150"/>
      <c r="AG188" s="150" t="s">
        <v>135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5">
      <c r="A189" s="185">
        <v>79</v>
      </c>
      <c r="B189" s="186" t="s">
        <v>343</v>
      </c>
      <c r="C189" s="194" t="s">
        <v>344</v>
      </c>
      <c r="D189" s="187" t="s">
        <v>132</v>
      </c>
      <c r="E189" s="188">
        <v>20</v>
      </c>
      <c r="F189" s="189"/>
      <c r="G189" s="190">
        <f t="shared" si="14"/>
        <v>0</v>
      </c>
      <c r="H189" s="164"/>
      <c r="I189" s="160">
        <f t="shared" si="15"/>
        <v>0</v>
      </c>
      <c r="J189" s="164"/>
      <c r="K189" s="160">
        <f t="shared" si="16"/>
        <v>0</v>
      </c>
      <c r="L189" s="160">
        <v>21</v>
      </c>
      <c r="M189" s="160">
        <f t="shared" si="17"/>
        <v>0</v>
      </c>
      <c r="N189" s="160">
        <v>1.1E-4</v>
      </c>
      <c r="O189" s="160">
        <f t="shared" si="18"/>
        <v>0</v>
      </c>
      <c r="P189" s="160">
        <v>0</v>
      </c>
      <c r="Q189" s="160">
        <f t="shared" si="19"/>
        <v>0</v>
      </c>
      <c r="R189" s="160"/>
      <c r="S189" s="160" t="s">
        <v>133</v>
      </c>
      <c r="T189" s="160" t="s">
        <v>133</v>
      </c>
      <c r="U189" s="160">
        <v>0.71299999999999997</v>
      </c>
      <c r="V189" s="160">
        <f t="shared" si="20"/>
        <v>14.26</v>
      </c>
      <c r="W189" s="160"/>
      <c r="X189" s="160" t="s">
        <v>134</v>
      </c>
      <c r="Y189" s="150"/>
      <c r="Z189" s="150"/>
      <c r="AA189" s="150"/>
      <c r="AB189" s="150"/>
      <c r="AC189" s="150"/>
      <c r="AD189" s="150"/>
      <c r="AE189" s="150"/>
      <c r="AF189" s="150"/>
      <c r="AG189" s="150" t="s">
        <v>135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85">
        <v>80</v>
      </c>
      <c r="B190" s="186" t="s">
        <v>345</v>
      </c>
      <c r="C190" s="194" t="s">
        <v>346</v>
      </c>
      <c r="D190" s="187" t="s">
        <v>132</v>
      </c>
      <c r="E190" s="188">
        <v>11</v>
      </c>
      <c r="F190" s="189"/>
      <c r="G190" s="190">
        <f t="shared" si="14"/>
        <v>0</v>
      </c>
      <c r="H190" s="164"/>
      <c r="I190" s="160">
        <f t="shared" si="15"/>
        <v>0</v>
      </c>
      <c r="J190" s="164"/>
      <c r="K190" s="160">
        <f t="shared" si="16"/>
        <v>0</v>
      </c>
      <c r="L190" s="160">
        <v>21</v>
      </c>
      <c r="M190" s="160">
        <f t="shared" si="17"/>
        <v>0</v>
      </c>
      <c r="N190" s="160">
        <v>1.6000000000000001E-4</v>
      </c>
      <c r="O190" s="160">
        <f t="shared" si="18"/>
        <v>0</v>
      </c>
      <c r="P190" s="160">
        <v>0</v>
      </c>
      <c r="Q190" s="160">
        <f t="shared" si="19"/>
        <v>0</v>
      </c>
      <c r="R190" s="160"/>
      <c r="S190" s="160" t="s">
        <v>133</v>
      </c>
      <c r="T190" s="160" t="s">
        <v>133</v>
      </c>
      <c r="U190" s="160">
        <v>0.77</v>
      </c>
      <c r="V190" s="160">
        <f t="shared" si="20"/>
        <v>8.4700000000000006</v>
      </c>
      <c r="W190" s="160"/>
      <c r="X190" s="160" t="s">
        <v>134</v>
      </c>
      <c r="Y190" s="150"/>
      <c r="Z190" s="150"/>
      <c r="AA190" s="150"/>
      <c r="AB190" s="150"/>
      <c r="AC190" s="150"/>
      <c r="AD190" s="150"/>
      <c r="AE190" s="150"/>
      <c r="AF190" s="150"/>
      <c r="AG190" s="150" t="s">
        <v>135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85">
        <v>81</v>
      </c>
      <c r="B191" s="186" t="s">
        <v>347</v>
      </c>
      <c r="C191" s="194" t="s">
        <v>348</v>
      </c>
      <c r="D191" s="187" t="s">
        <v>132</v>
      </c>
      <c r="E191" s="188">
        <v>8</v>
      </c>
      <c r="F191" s="189"/>
      <c r="G191" s="190">
        <f t="shared" si="14"/>
        <v>0</v>
      </c>
      <c r="H191" s="164"/>
      <c r="I191" s="160">
        <f t="shared" si="15"/>
        <v>0</v>
      </c>
      <c r="J191" s="164"/>
      <c r="K191" s="160">
        <f t="shared" si="16"/>
        <v>0</v>
      </c>
      <c r="L191" s="160">
        <v>21</v>
      </c>
      <c r="M191" s="160">
        <f t="shared" si="17"/>
        <v>0</v>
      </c>
      <c r="N191" s="160">
        <v>1.9000000000000001E-4</v>
      </c>
      <c r="O191" s="160">
        <f t="shared" si="18"/>
        <v>0</v>
      </c>
      <c r="P191" s="160">
        <v>0</v>
      </c>
      <c r="Q191" s="160">
        <f t="shared" si="19"/>
        <v>0</v>
      </c>
      <c r="R191" s="160"/>
      <c r="S191" s="160" t="s">
        <v>133</v>
      </c>
      <c r="T191" s="160" t="s">
        <v>133</v>
      </c>
      <c r="U191" s="160">
        <v>0.81499999999999995</v>
      </c>
      <c r="V191" s="160">
        <f t="shared" si="20"/>
        <v>6.52</v>
      </c>
      <c r="W191" s="160"/>
      <c r="X191" s="160" t="s">
        <v>134</v>
      </c>
      <c r="Y191" s="150"/>
      <c r="Z191" s="150"/>
      <c r="AA191" s="150"/>
      <c r="AB191" s="150"/>
      <c r="AC191" s="150"/>
      <c r="AD191" s="150"/>
      <c r="AE191" s="150"/>
      <c r="AF191" s="150"/>
      <c r="AG191" s="150" t="s">
        <v>135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5">
      <c r="A192" s="185">
        <v>82</v>
      </c>
      <c r="B192" s="186" t="s">
        <v>349</v>
      </c>
      <c r="C192" s="194" t="s">
        <v>350</v>
      </c>
      <c r="D192" s="187" t="s">
        <v>132</v>
      </c>
      <c r="E192" s="188">
        <v>7</v>
      </c>
      <c r="F192" s="189"/>
      <c r="G192" s="190">
        <f t="shared" si="14"/>
        <v>0</v>
      </c>
      <c r="H192" s="164"/>
      <c r="I192" s="160">
        <f t="shared" si="15"/>
        <v>0</v>
      </c>
      <c r="J192" s="164"/>
      <c r="K192" s="160">
        <f t="shared" si="16"/>
        <v>0</v>
      </c>
      <c r="L192" s="160">
        <v>21</v>
      </c>
      <c r="M192" s="160">
        <f t="shared" si="17"/>
        <v>0</v>
      </c>
      <c r="N192" s="160">
        <v>2.5999999999999998E-4</v>
      </c>
      <c r="O192" s="160">
        <f t="shared" si="18"/>
        <v>0</v>
      </c>
      <c r="P192" s="160">
        <v>0</v>
      </c>
      <c r="Q192" s="160">
        <f t="shared" si="19"/>
        <v>0</v>
      </c>
      <c r="R192" s="160"/>
      <c r="S192" s="160" t="s">
        <v>133</v>
      </c>
      <c r="T192" s="160" t="s">
        <v>133</v>
      </c>
      <c r="U192" s="160">
        <v>0.88100000000000001</v>
      </c>
      <c r="V192" s="160">
        <f t="shared" si="20"/>
        <v>6.17</v>
      </c>
      <c r="W192" s="160"/>
      <c r="X192" s="160" t="s">
        <v>134</v>
      </c>
      <c r="Y192" s="150"/>
      <c r="Z192" s="150"/>
      <c r="AA192" s="150"/>
      <c r="AB192" s="150"/>
      <c r="AC192" s="150"/>
      <c r="AD192" s="150"/>
      <c r="AE192" s="150"/>
      <c r="AF192" s="150"/>
      <c r="AG192" s="150" t="s">
        <v>135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85">
        <v>83</v>
      </c>
      <c r="B193" s="186" t="s">
        <v>351</v>
      </c>
      <c r="C193" s="194" t="s">
        <v>352</v>
      </c>
      <c r="D193" s="187" t="s">
        <v>132</v>
      </c>
      <c r="E193" s="188">
        <v>1</v>
      </c>
      <c r="F193" s="189"/>
      <c r="G193" s="190">
        <f t="shared" si="14"/>
        <v>0</v>
      </c>
      <c r="H193" s="164"/>
      <c r="I193" s="160">
        <f t="shared" si="15"/>
        <v>0</v>
      </c>
      <c r="J193" s="164"/>
      <c r="K193" s="160">
        <f t="shared" si="16"/>
        <v>0</v>
      </c>
      <c r="L193" s="160">
        <v>21</v>
      </c>
      <c r="M193" s="160">
        <f t="shared" si="17"/>
        <v>0</v>
      </c>
      <c r="N193" s="160">
        <v>2.4000000000000001E-4</v>
      </c>
      <c r="O193" s="160">
        <f t="shared" si="18"/>
        <v>0</v>
      </c>
      <c r="P193" s="160">
        <v>0</v>
      </c>
      <c r="Q193" s="160">
        <f t="shared" si="19"/>
        <v>0</v>
      </c>
      <c r="R193" s="160"/>
      <c r="S193" s="160" t="s">
        <v>133</v>
      </c>
      <c r="T193" s="160" t="s">
        <v>133</v>
      </c>
      <c r="U193" s="160">
        <v>0.89900000000000002</v>
      </c>
      <c r="V193" s="160">
        <f t="shared" si="20"/>
        <v>0.9</v>
      </c>
      <c r="W193" s="160"/>
      <c r="X193" s="160" t="s">
        <v>134</v>
      </c>
      <c r="Y193" s="150"/>
      <c r="Z193" s="150"/>
      <c r="AA193" s="150"/>
      <c r="AB193" s="150"/>
      <c r="AC193" s="150"/>
      <c r="AD193" s="150"/>
      <c r="AE193" s="150"/>
      <c r="AF193" s="150"/>
      <c r="AG193" s="150" t="s">
        <v>135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85">
        <v>84</v>
      </c>
      <c r="B194" s="186" t="s">
        <v>353</v>
      </c>
      <c r="C194" s="194" t="s">
        <v>354</v>
      </c>
      <c r="D194" s="187" t="s">
        <v>132</v>
      </c>
      <c r="E194" s="188">
        <v>14</v>
      </c>
      <c r="F194" s="189"/>
      <c r="G194" s="190">
        <f t="shared" si="14"/>
        <v>0</v>
      </c>
      <c r="H194" s="164"/>
      <c r="I194" s="160">
        <f t="shared" si="15"/>
        <v>0</v>
      </c>
      <c r="J194" s="164"/>
      <c r="K194" s="160">
        <f t="shared" si="16"/>
        <v>0</v>
      </c>
      <c r="L194" s="160">
        <v>21</v>
      </c>
      <c r="M194" s="160">
        <f t="shared" si="17"/>
        <v>0</v>
      </c>
      <c r="N194" s="160">
        <v>3.1E-4</v>
      </c>
      <c r="O194" s="160">
        <f t="shared" si="18"/>
        <v>0</v>
      </c>
      <c r="P194" s="160">
        <v>0</v>
      </c>
      <c r="Q194" s="160">
        <f t="shared" si="19"/>
        <v>0</v>
      </c>
      <c r="R194" s="160"/>
      <c r="S194" s="160" t="s">
        <v>133</v>
      </c>
      <c r="T194" s="160" t="s">
        <v>133</v>
      </c>
      <c r="U194" s="160">
        <v>0.96399999999999997</v>
      </c>
      <c r="V194" s="160">
        <f t="shared" si="20"/>
        <v>13.5</v>
      </c>
      <c r="W194" s="160"/>
      <c r="X194" s="160" t="s">
        <v>134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135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5">
      <c r="A195" s="185">
        <v>85</v>
      </c>
      <c r="B195" s="186" t="s">
        <v>355</v>
      </c>
      <c r="C195" s="194" t="s">
        <v>356</v>
      </c>
      <c r="D195" s="187" t="s">
        <v>132</v>
      </c>
      <c r="E195" s="188">
        <v>2</v>
      </c>
      <c r="F195" s="189"/>
      <c r="G195" s="190">
        <f t="shared" si="14"/>
        <v>0</v>
      </c>
      <c r="H195" s="164"/>
      <c r="I195" s="160">
        <f t="shared" si="15"/>
        <v>0</v>
      </c>
      <c r="J195" s="164"/>
      <c r="K195" s="160">
        <f t="shared" si="16"/>
        <v>0</v>
      </c>
      <c r="L195" s="160">
        <v>21</v>
      </c>
      <c r="M195" s="160">
        <f t="shared" si="17"/>
        <v>0</v>
      </c>
      <c r="N195" s="160">
        <v>0</v>
      </c>
      <c r="O195" s="160">
        <f t="shared" si="18"/>
        <v>0</v>
      </c>
      <c r="P195" s="160">
        <v>0</v>
      </c>
      <c r="Q195" s="160">
        <f t="shared" si="19"/>
        <v>0</v>
      </c>
      <c r="R195" s="160"/>
      <c r="S195" s="160" t="s">
        <v>133</v>
      </c>
      <c r="T195" s="160" t="s">
        <v>133</v>
      </c>
      <c r="U195" s="160">
        <v>0.14099999999999999</v>
      </c>
      <c r="V195" s="160">
        <f t="shared" si="20"/>
        <v>0.28000000000000003</v>
      </c>
      <c r="W195" s="160"/>
      <c r="X195" s="160" t="s">
        <v>134</v>
      </c>
      <c r="Y195" s="150"/>
      <c r="Z195" s="150"/>
      <c r="AA195" s="150"/>
      <c r="AB195" s="150"/>
      <c r="AC195" s="150"/>
      <c r="AD195" s="150"/>
      <c r="AE195" s="150"/>
      <c r="AF195" s="150"/>
      <c r="AG195" s="150" t="s">
        <v>135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5">
      <c r="A196" s="185">
        <v>86</v>
      </c>
      <c r="B196" s="186" t="s">
        <v>357</v>
      </c>
      <c r="C196" s="194" t="s">
        <v>358</v>
      </c>
      <c r="D196" s="187" t="s">
        <v>132</v>
      </c>
      <c r="E196" s="188">
        <v>9</v>
      </c>
      <c r="F196" s="189"/>
      <c r="G196" s="190">
        <f t="shared" si="14"/>
        <v>0</v>
      </c>
      <c r="H196" s="164"/>
      <c r="I196" s="160">
        <f t="shared" si="15"/>
        <v>0</v>
      </c>
      <c r="J196" s="164"/>
      <c r="K196" s="160">
        <f t="shared" si="16"/>
        <v>0</v>
      </c>
      <c r="L196" s="160">
        <v>21</v>
      </c>
      <c r="M196" s="160">
        <f t="shared" si="17"/>
        <v>0</v>
      </c>
      <c r="N196" s="160">
        <v>0</v>
      </c>
      <c r="O196" s="160">
        <f t="shared" si="18"/>
        <v>0</v>
      </c>
      <c r="P196" s="160">
        <v>0</v>
      </c>
      <c r="Q196" s="160">
        <f t="shared" si="19"/>
        <v>0</v>
      </c>
      <c r="R196" s="160"/>
      <c r="S196" s="160" t="s">
        <v>133</v>
      </c>
      <c r="T196" s="160" t="s">
        <v>133</v>
      </c>
      <c r="U196" s="160">
        <v>0.151</v>
      </c>
      <c r="V196" s="160">
        <f t="shared" si="20"/>
        <v>1.36</v>
      </c>
      <c r="W196" s="160"/>
      <c r="X196" s="160" t="s">
        <v>134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135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85">
        <v>87</v>
      </c>
      <c r="B197" s="186" t="s">
        <v>359</v>
      </c>
      <c r="C197" s="194" t="s">
        <v>360</v>
      </c>
      <c r="D197" s="187" t="s">
        <v>132</v>
      </c>
      <c r="E197" s="188">
        <v>8</v>
      </c>
      <c r="F197" s="189"/>
      <c r="G197" s="190">
        <f t="shared" si="14"/>
        <v>0</v>
      </c>
      <c r="H197" s="164"/>
      <c r="I197" s="160">
        <f t="shared" si="15"/>
        <v>0</v>
      </c>
      <c r="J197" s="164"/>
      <c r="K197" s="160">
        <f t="shared" si="16"/>
        <v>0</v>
      </c>
      <c r="L197" s="160">
        <v>21</v>
      </c>
      <c r="M197" s="160">
        <f t="shared" si="17"/>
        <v>0</v>
      </c>
      <c r="N197" s="160">
        <v>0</v>
      </c>
      <c r="O197" s="160">
        <f t="shared" si="18"/>
        <v>0</v>
      </c>
      <c r="P197" s="160">
        <v>0</v>
      </c>
      <c r="Q197" s="160">
        <f t="shared" si="19"/>
        <v>0</v>
      </c>
      <c r="R197" s="160"/>
      <c r="S197" s="160" t="s">
        <v>133</v>
      </c>
      <c r="T197" s="160" t="s">
        <v>133</v>
      </c>
      <c r="U197" s="160">
        <v>0.251</v>
      </c>
      <c r="V197" s="160">
        <f t="shared" si="20"/>
        <v>2.0099999999999998</v>
      </c>
      <c r="W197" s="160"/>
      <c r="X197" s="160" t="s">
        <v>134</v>
      </c>
      <c r="Y197" s="150"/>
      <c r="Z197" s="150"/>
      <c r="AA197" s="150"/>
      <c r="AB197" s="150"/>
      <c r="AC197" s="150"/>
      <c r="AD197" s="150"/>
      <c r="AE197" s="150"/>
      <c r="AF197" s="150"/>
      <c r="AG197" s="150" t="s">
        <v>135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85">
        <v>88</v>
      </c>
      <c r="B198" s="186" t="s">
        <v>361</v>
      </c>
      <c r="C198" s="194" t="s">
        <v>362</v>
      </c>
      <c r="D198" s="187" t="s">
        <v>132</v>
      </c>
      <c r="E198" s="188">
        <v>26</v>
      </c>
      <c r="F198" s="189"/>
      <c r="G198" s="190">
        <f t="shared" si="14"/>
        <v>0</v>
      </c>
      <c r="H198" s="164"/>
      <c r="I198" s="160">
        <f t="shared" si="15"/>
        <v>0</v>
      </c>
      <c r="J198" s="164"/>
      <c r="K198" s="160">
        <f t="shared" si="16"/>
        <v>0</v>
      </c>
      <c r="L198" s="160">
        <v>21</v>
      </c>
      <c r="M198" s="160">
        <f t="shared" si="17"/>
        <v>0</v>
      </c>
      <c r="N198" s="160">
        <v>0</v>
      </c>
      <c r="O198" s="160">
        <f t="shared" si="18"/>
        <v>0</v>
      </c>
      <c r="P198" s="160">
        <v>0</v>
      </c>
      <c r="Q198" s="160">
        <f t="shared" si="19"/>
        <v>0</v>
      </c>
      <c r="R198" s="160"/>
      <c r="S198" s="160" t="s">
        <v>133</v>
      </c>
      <c r="T198" s="160" t="s">
        <v>133</v>
      </c>
      <c r="U198" s="160">
        <v>0.128</v>
      </c>
      <c r="V198" s="160">
        <f t="shared" si="20"/>
        <v>3.33</v>
      </c>
      <c r="W198" s="160"/>
      <c r="X198" s="160" t="s">
        <v>134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135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85">
        <v>89</v>
      </c>
      <c r="B199" s="186" t="s">
        <v>363</v>
      </c>
      <c r="C199" s="194" t="s">
        <v>364</v>
      </c>
      <c r="D199" s="187" t="s">
        <v>132</v>
      </c>
      <c r="E199" s="188">
        <v>4</v>
      </c>
      <c r="F199" s="189"/>
      <c r="G199" s="190">
        <f t="shared" si="14"/>
        <v>0</v>
      </c>
      <c r="H199" s="164"/>
      <c r="I199" s="160">
        <f t="shared" si="15"/>
        <v>0</v>
      </c>
      <c r="J199" s="164"/>
      <c r="K199" s="160">
        <f t="shared" si="16"/>
        <v>0</v>
      </c>
      <c r="L199" s="160">
        <v>21</v>
      </c>
      <c r="M199" s="160">
        <f t="shared" si="17"/>
        <v>0</v>
      </c>
      <c r="N199" s="160">
        <v>0</v>
      </c>
      <c r="O199" s="160">
        <f t="shared" si="18"/>
        <v>0</v>
      </c>
      <c r="P199" s="160">
        <v>0</v>
      </c>
      <c r="Q199" s="160">
        <f t="shared" si="19"/>
        <v>0</v>
      </c>
      <c r="R199" s="160"/>
      <c r="S199" s="160" t="s">
        <v>133</v>
      </c>
      <c r="T199" s="160" t="s">
        <v>133</v>
      </c>
      <c r="U199" s="160">
        <v>0.16200000000000001</v>
      </c>
      <c r="V199" s="160">
        <f t="shared" si="20"/>
        <v>0.65</v>
      </c>
      <c r="W199" s="160"/>
      <c r="X199" s="160" t="s">
        <v>134</v>
      </c>
      <c r="Y199" s="150"/>
      <c r="Z199" s="150"/>
      <c r="AA199" s="150"/>
      <c r="AB199" s="150"/>
      <c r="AC199" s="150"/>
      <c r="AD199" s="150"/>
      <c r="AE199" s="150"/>
      <c r="AF199" s="150"/>
      <c r="AG199" s="150" t="s">
        <v>135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5">
      <c r="A200" s="185">
        <v>90</v>
      </c>
      <c r="B200" s="186" t="s">
        <v>365</v>
      </c>
      <c r="C200" s="194" t="s">
        <v>366</v>
      </c>
      <c r="D200" s="187" t="s">
        <v>132</v>
      </c>
      <c r="E200" s="188">
        <v>16</v>
      </c>
      <c r="F200" s="189"/>
      <c r="G200" s="190">
        <f t="shared" si="14"/>
        <v>0</v>
      </c>
      <c r="H200" s="164"/>
      <c r="I200" s="160">
        <f t="shared" si="15"/>
        <v>0</v>
      </c>
      <c r="J200" s="164"/>
      <c r="K200" s="160">
        <f t="shared" si="16"/>
        <v>0</v>
      </c>
      <c r="L200" s="160">
        <v>21</v>
      </c>
      <c r="M200" s="160">
        <f t="shared" si="17"/>
        <v>0</v>
      </c>
      <c r="N200" s="160">
        <v>0</v>
      </c>
      <c r="O200" s="160">
        <f t="shared" si="18"/>
        <v>0</v>
      </c>
      <c r="P200" s="160">
        <v>0</v>
      </c>
      <c r="Q200" s="160">
        <f t="shared" si="19"/>
        <v>0</v>
      </c>
      <c r="R200" s="160"/>
      <c r="S200" s="160" t="s">
        <v>133</v>
      </c>
      <c r="T200" s="160" t="s">
        <v>133</v>
      </c>
      <c r="U200" s="160">
        <v>0.19400000000000001</v>
      </c>
      <c r="V200" s="160">
        <f t="shared" si="20"/>
        <v>3.1</v>
      </c>
      <c r="W200" s="160"/>
      <c r="X200" s="160" t="s">
        <v>134</v>
      </c>
      <c r="Y200" s="150"/>
      <c r="Z200" s="150"/>
      <c r="AA200" s="150"/>
      <c r="AB200" s="150"/>
      <c r="AC200" s="150"/>
      <c r="AD200" s="150"/>
      <c r="AE200" s="150"/>
      <c r="AF200" s="150"/>
      <c r="AG200" s="150" t="s">
        <v>135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5">
      <c r="A201" s="185">
        <v>91</v>
      </c>
      <c r="B201" s="186" t="s">
        <v>367</v>
      </c>
      <c r="C201" s="194" t="s">
        <v>368</v>
      </c>
      <c r="D201" s="187" t="s">
        <v>132</v>
      </c>
      <c r="E201" s="188">
        <v>21</v>
      </c>
      <c r="F201" s="189"/>
      <c r="G201" s="190">
        <f t="shared" si="14"/>
        <v>0</v>
      </c>
      <c r="H201" s="164"/>
      <c r="I201" s="160">
        <f t="shared" si="15"/>
        <v>0</v>
      </c>
      <c r="J201" s="164"/>
      <c r="K201" s="160">
        <f t="shared" si="16"/>
        <v>0</v>
      </c>
      <c r="L201" s="160">
        <v>21</v>
      </c>
      <c r="M201" s="160">
        <f t="shared" si="17"/>
        <v>0</v>
      </c>
      <c r="N201" s="160">
        <v>0</v>
      </c>
      <c r="O201" s="160">
        <f t="shared" si="18"/>
        <v>0</v>
      </c>
      <c r="P201" s="160">
        <v>0</v>
      </c>
      <c r="Q201" s="160">
        <f t="shared" si="19"/>
        <v>0</v>
      </c>
      <c r="R201" s="160"/>
      <c r="S201" s="160" t="s">
        <v>133</v>
      </c>
      <c r="T201" s="160" t="s">
        <v>133</v>
      </c>
      <c r="U201" s="160">
        <v>0.23899999999999999</v>
      </c>
      <c r="V201" s="160">
        <f t="shared" si="20"/>
        <v>5.0199999999999996</v>
      </c>
      <c r="W201" s="160"/>
      <c r="X201" s="160" t="s">
        <v>134</v>
      </c>
      <c r="Y201" s="150"/>
      <c r="Z201" s="150"/>
      <c r="AA201" s="150"/>
      <c r="AB201" s="150"/>
      <c r="AC201" s="150"/>
      <c r="AD201" s="150"/>
      <c r="AE201" s="150"/>
      <c r="AF201" s="150"/>
      <c r="AG201" s="150" t="s">
        <v>135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5">
      <c r="A202" s="185">
        <v>92</v>
      </c>
      <c r="B202" s="186" t="s">
        <v>369</v>
      </c>
      <c r="C202" s="194" t="s">
        <v>370</v>
      </c>
      <c r="D202" s="187" t="s">
        <v>132</v>
      </c>
      <c r="E202" s="188">
        <v>22</v>
      </c>
      <c r="F202" s="189"/>
      <c r="G202" s="190">
        <f t="shared" si="14"/>
        <v>0</v>
      </c>
      <c r="H202" s="164"/>
      <c r="I202" s="160">
        <f t="shared" si="15"/>
        <v>0</v>
      </c>
      <c r="J202" s="164"/>
      <c r="K202" s="160">
        <f t="shared" si="16"/>
        <v>0</v>
      </c>
      <c r="L202" s="160">
        <v>21</v>
      </c>
      <c r="M202" s="160">
        <f t="shared" si="17"/>
        <v>0</v>
      </c>
      <c r="N202" s="160">
        <v>0</v>
      </c>
      <c r="O202" s="160">
        <f t="shared" si="18"/>
        <v>0</v>
      </c>
      <c r="P202" s="160">
        <v>0</v>
      </c>
      <c r="Q202" s="160">
        <f t="shared" si="19"/>
        <v>0</v>
      </c>
      <c r="R202" s="160"/>
      <c r="S202" s="160" t="s">
        <v>133</v>
      </c>
      <c r="T202" s="160" t="s">
        <v>133</v>
      </c>
      <c r="U202" s="160">
        <v>0.29799999999999999</v>
      </c>
      <c r="V202" s="160">
        <f t="shared" si="20"/>
        <v>6.56</v>
      </c>
      <c r="W202" s="160"/>
      <c r="X202" s="160" t="s">
        <v>134</v>
      </c>
      <c r="Y202" s="150"/>
      <c r="Z202" s="150"/>
      <c r="AA202" s="150"/>
      <c r="AB202" s="150"/>
      <c r="AC202" s="150"/>
      <c r="AD202" s="150"/>
      <c r="AE202" s="150"/>
      <c r="AF202" s="150"/>
      <c r="AG202" s="150" t="s">
        <v>135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5">
      <c r="A203" s="185">
        <v>93</v>
      </c>
      <c r="B203" s="186" t="s">
        <v>371</v>
      </c>
      <c r="C203" s="194" t="s">
        <v>372</v>
      </c>
      <c r="D203" s="187" t="s">
        <v>132</v>
      </c>
      <c r="E203" s="188">
        <v>18</v>
      </c>
      <c r="F203" s="189"/>
      <c r="G203" s="190">
        <f t="shared" si="14"/>
        <v>0</v>
      </c>
      <c r="H203" s="164"/>
      <c r="I203" s="160">
        <f t="shared" si="15"/>
        <v>0</v>
      </c>
      <c r="J203" s="164"/>
      <c r="K203" s="160">
        <f t="shared" si="16"/>
        <v>0</v>
      </c>
      <c r="L203" s="160">
        <v>21</v>
      </c>
      <c r="M203" s="160">
        <f t="shared" si="17"/>
        <v>0</v>
      </c>
      <c r="N203" s="160">
        <v>0</v>
      </c>
      <c r="O203" s="160">
        <f t="shared" si="18"/>
        <v>0</v>
      </c>
      <c r="P203" s="160">
        <v>0</v>
      </c>
      <c r="Q203" s="160">
        <f t="shared" si="19"/>
        <v>0</v>
      </c>
      <c r="R203" s="160"/>
      <c r="S203" s="160" t="s">
        <v>133</v>
      </c>
      <c r="T203" s="160" t="s">
        <v>133</v>
      </c>
      <c r="U203" s="160">
        <v>0.36</v>
      </c>
      <c r="V203" s="160">
        <f t="shared" si="20"/>
        <v>6.48</v>
      </c>
      <c r="W203" s="160"/>
      <c r="X203" s="160" t="s">
        <v>134</v>
      </c>
      <c r="Y203" s="150"/>
      <c r="Z203" s="150"/>
      <c r="AA203" s="150"/>
      <c r="AB203" s="150"/>
      <c r="AC203" s="150"/>
      <c r="AD203" s="150"/>
      <c r="AE203" s="150"/>
      <c r="AF203" s="150"/>
      <c r="AG203" s="150" t="s">
        <v>135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5">
      <c r="A204" s="185">
        <v>94</v>
      </c>
      <c r="B204" s="186" t="s">
        <v>373</v>
      </c>
      <c r="C204" s="194" t="s">
        <v>374</v>
      </c>
      <c r="D204" s="187" t="s">
        <v>152</v>
      </c>
      <c r="E204" s="188">
        <v>2</v>
      </c>
      <c r="F204" s="189"/>
      <c r="G204" s="190">
        <f t="shared" si="14"/>
        <v>0</v>
      </c>
      <c r="H204" s="164"/>
      <c r="I204" s="160">
        <f t="shared" si="15"/>
        <v>0</v>
      </c>
      <c r="J204" s="164"/>
      <c r="K204" s="160">
        <f t="shared" si="16"/>
        <v>0</v>
      </c>
      <c r="L204" s="160">
        <v>21</v>
      </c>
      <c r="M204" s="160">
        <f t="shared" si="17"/>
        <v>0</v>
      </c>
      <c r="N204" s="160">
        <v>0</v>
      </c>
      <c r="O204" s="160">
        <f t="shared" si="18"/>
        <v>0</v>
      </c>
      <c r="P204" s="160">
        <v>0</v>
      </c>
      <c r="Q204" s="160">
        <f t="shared" si="19"/>
        <v>0</v>
      </c>
      <c r="R204" s="160"/>
      <c r="S204" s="160" t="s">
        <v>153</v>
      </c>
      <c r="T204" s="160" t="s">
        <v>154</v>
      </c>
      <c r="U204" s="160">
        <v>0</v>
      </c>
      <c r="V204" s="160">
        <f t="shared" si="20"/>
        <v>0</v>
      </c>
      <c r="W204" s="160"/>
      <c r="X204" s="160" t="s">
        <v>134</v>
      </c>
      <c r="Y204" s="150"/>
      <c r="Z204" s="150"/>
      <c r="AA204" s="150"/>
      <c r="AB204" s="150"/>
      <c r="AC204" s="150"/>
      <c r="AD204" s="150"/>
      <c r="AE204" s="150"/>
      <c r="AF204" s="150"/>
      <c r="AG204" s="150" t="s">
        <v>135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5">
      <c r="A205" s="185">
        <v>95</v>
      </c>
      <c r="B205" s="186" t="s">
        <v>375</v>
      </c>
      <c r="C205" s="194" t="s">
        <v>376</v>
      </c>
      <c r="D205" s="187" t="s">
        <v>152</v>
      </c>
      <c r="E205" s="188">
        <v>2</v>
      </c>
      <c r="F205" s="189"/>
      <c r="G205" s="190">
        <f t="shared" si="14"/>
        <v>0</v>
      </c>
      <c r="H205" s="164"/>
      <c r="I205" s="160">
        <f t="shared" si="15"/>
        <v>0</v>
      </c>
      <c r="J205" s="164"/>
      <c r="K205" s="160">
        <f t="shared" si="16"/>
        <v>0</v>
      </c>
      <c r="L205" s="160">
        <v>21</v>
      </c>
      <c r="M205" s="160">
        <f t="shared" si="17"/>
        <v>0</v>
      </c>
      <c r="N205" s="160">
        <v>0</v>
      </c>
      <c r="O205" s="160">
        <f t="shared" si="18"/>
        <v>0</v>
      </c>
      <c r="P205" s="160">
        <v>0</v>
      </c>
      <c r="Q205" s="160">
        <f t="shared" si="19"/>
        <v>0</v>
      </c>
      <c r="R205" s="160"/>
      <c r="S205" s="160" t="s">
        <v>153</v>
      </c>
      <c r="T205" s="160" t="s">
        <v>154</v>
      </c>
      <c r="U205" s="160">
        <v>0</v>
      </c>
      <c r="V205" s="160">
        <f t="shared" si="20"/>
        <v>0</v>
      </c>
      <c r="W205" s="160"/>
      <c r="X205" s="160" t="s">
        <v>134</v>
      </c>
      <c r="Y205" s="150"/>
      <c r="Z205" s="150"/>
      <c r="AA205" s="150"/>
      <c r="AB205" s="150"/>
      <c r="AC205" s="150"/>
      <c r="AD205" s="150"/>
      <c r="AE205" s="150"/>
      <c r="AF205" s="150"/>
      <c r="AG205" s="150" t="s">
        <v>135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ht="20.399999999999999" outlineLevel="1" x14ac:dyDescent="0.25">
      <c r="A206" s="185">
        <v>96</v>
      </c>
      <c r="B206" s="186" t="s">
        <v>377</v>
      </c>
      <c r="C206" s="194" t="s">
        <v>378</v>
      </c>
      <c r="D206" s="187" t="s">
        <v>152</v>
      </c>
      <c r="E206" s="188">
        <v>2</v>
      </c>
      <c r="F206" s="189"/>
      <c r="G206" s="190">
        <f t="shared" si="14"/>
        <v>0</v>
      </c>
      <c r="H206" s="164"/>
      <c r="I206" s="160">
        <f t="shared" si="15"/>
        <v>0</v>
      </c>
      <c r="J206" s="164"/>
      <c r="K206" s="160">
        <f t="shared" si="16"/>
        <v>0</v>
      </c>
      <c r="L206" s="160">
        <v>21</v>
      </c>
      <c r="M206" s="160">
        <f t="shared" si="17"/>
        <v>0</v>
      </c>
      <c r="N206" s="160">
        <v>0</v>
      </c>
      <c r="O206" s="160">
        <f t="shared" si="18"/>
        <v>0</v>
      </c>
      <c r="P206" s="160">
        <v>0</v>
      </c>
      <c r="Q206" s="160">
        <f t="shared" si="19"/>
        <v>0</v>
      </c>
      <c r="R206" s="160"/>
      <c r="S206" s="160" t="s">
        <v>153</v>
      </c>
      <c r="T206" s="160" t="s">
        <v>154</v>
      </c>
      <c r="U206" s="160">
        <v>0</v>
      </c>
      <c r="V206" s="160">
        <f t="shared" si="20"/>
        <v>0</v>
      </c>
      <c r="W206" s="160"/>
      <c r="X206" s="160" t="s">
        <v>134</v>
      </c>
      <c r="Y206" s="150"/>
      <c r="Z206" s="150"/>
      <c r="AA206" s="150"/>
      <c r="AB206" s="150"/>
      <c r="AC206" s="150"/>
      <c r="AD206" s="150"/>
      <c r="AE206" s="150"/>
      <c r="AF206" s="150"/>
      <c r="AG206" s="150" t="s">
        <v>135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0.399999999999999" outlineLevel="1" x14ac:dyDescent="0.25">
      <c r="A207" s="185">
        <v>97</v>
      </c>
      <c r="B207" s="186" t="s">
        <v>379</v>
      </c>
      <c r="C207" s="194" t="s">
        <v>380</v>
      </c>
      <c r="D207" s="187" t="s">
        <v>152</v>
      </c>
      <c r="E207" s="188">
        <v>1</v>
      </c>
      <c r="F207" s="189"/>
      <c r="G207" s="190">
        <f t="shared" si="14"/>
        <v>0</v>
      </c>
      <c r="H207" s="164"/>
      <c r="I207" s="160">
        <f t="shared" si="15"/>
        <v>0</v>
      </c>
      <c r="J207" s="164"/>
      <c r="K207" s="160">
        <f t="shared" si="16"/>
        <v>0</v>
      </c>
      <c r="L207" s="160">
        <v>21</v>
      </c>
      <c r="M207" s="160">
        <f t="shared" si="17"/>
        <v>0</v>
      </c>
      <c r="N207" s="160">
        <v>0</v>
      </c>
      <c r="O207" s="160">
        <f t="shared" si="18"/>
        <v>0</v>
      </c>
      <c r="P207" s="160">
        <v>0</v>
      </c>
      <c r="Q207" s="160">
        <f t="shared" si="19"/>
        <v>0</v>
      </c>
      <c r="R207" s="160"/>
      <c r="S207" s="160" t="s">
        <v>153</v>
      </c>
      <c r="T207" s="160" t="s">
        <v>154</v>
      </c>
      <c r="U207" s="160">
        <v>0</v>
      </c>
      <c r="V207" s="160">
        <f t="shared" si="20"/>
        <v>0</v>
      </c>
      <c r="W207" s="160"/>
      <c r="X207" s="160" t="s">
        <v>134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135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0.399999999999999" outlineLevel="1" x14ac:dyDescent="0.25">
      <c r="A208" s="185">
        <v>98</v>
      </c>
      <c r="B208" s="186" t="s">
        <v>381</v>
      </c>
      <c r="C208" s="194" t="s">
        <v>382</v>
      </c>
      <c r="D208" s="187" t="s">
        <v>152</v>
      </c>
      <c r="E208" s="188">
        <v>2</v>
      </c>
      <c r="F208" s="189"/>
      <c r="G208" s="190">
        <f t="shared" si="14"/>
        <v>0</v>
      </c>
      <c r="H208" s="164"/>
      <c r="I208" s="160">
        <f t="shared" si="15"/>
        <v>0</v>
      </c>
      <c r="J208" s="164"/>
      <c r="K208" s="160">
        <f t="shared" si="16"/>
        <v>0</v>
      </c>
      <c r="L208" s="160">
        <v>21</v>
      </c>
      <c r="M208" s="160">
        <f t="shared" si="17"/>
        <v>0</v>
      </c>
      <c r="N208" s="160">
        <v>0</v>
      </c>
      <c r="O208" s="160">
        <f t="shared" si="18"/>
        <v>0</v>
      </c>
      <c r="P208" s="160">
        <v>0</v>
      </c>
      <c r="Q208" s="160">
        <f t="shared" si="19"/>
        <v>0</v>
      </c>
      <c r="R208" s="160"/>
      <c r="S208" s="160" t="s">
        <v>153</v>
      </c>
      <c r="T208" s="160" t="s">
        <v>154</v>
      </c>
      <c r="U208" s="160">
        <v>0</v>
      </c>
      <c r="V208" s="160">
        <f t="shared" si="20"/>
        <v>0</v>
      </c>
      <c r="W208" s="160"/>
      <c r="X208" s="160" t="s">
        <v>134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135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ht="20.399999999999999" outlineLevel="1" x14ac:dyDescent="0.25">
      <c r="A209" s="185">
        <v>99</v>
      </c>
      <c r="B209" s="186" t="s">
        <v>383</v>
      </c>
      <c r="C209" s="194" t="s">
        <v>384</v>
      </c>
      <c r="D209" s="187" t="s">
        <v>152</v>
      </c>
      <c r="E209" s="188">
        <v>1</v>
      </c>
      <c r="F209" s="189"/>
      <c r="G209" s="190">
        <f t="shared" si="14"/>
        <v>0</v>
      </c>
      <c r="H209" s="164"/>
      <c r="I209" s="160">
        <f t="shared" si="15"/>
        <v>0</v>
      </c>
      <c r="J209" s="164"/>
      <c r="K209" s="160">
        <f t="shared" si="16"/>
        <v>0</v>
      </c>
      <c r="L209" s="160">
        <v>21</v>
      </c>
      <c r="M209" s="160">
        <f t="shared" si="17"/>
        <v>0</v>
      </c>
      <c r="N209" s="160">
        <v>0</v>
      </c>
      <c r="O209" s="160">
        <f t="shared" si="18"/>
        <v>0</v>
      </c>
      <c r="P209" s="160">
        <v>0</v>
      </c>
      <c r="Q209" s="160">
        <f t="shared" si="19"/>
        <v>0</v>
      </c>
      <c r="R209" s="160"/>
      <c r="S209" s="160" t="s">
        <v>153</v>
      </c>
      <c r="T209" s="160" t="s">
        <v>154</v>
      </c>
      <c r="U209" s="160">
        <v>0</v>
      </c>
      <c r="V209" s="160">
        <f t="shared" si="20"/>
        <v>0</v>
      </c>
      <c r="W209" s="160"/>
      <c r="X209" s="160" t="s">
        <v>134</v>
      </c>
      <c r="Y209" s="150"/>
      <c r="Z209" s="150"/>
      <c r="AA209" s="150"/>
      <c r="AB209" s="150"/>
      <c r="AC209" s="150"/>
      <c r="AD209" s="150"/>
      <c r="AE209" s="150"/>
      <c r="AF209" s="150"/>
      <c r="AG209" s="150" t="s">
        <v>135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ht="20.399999999999999" outlineLevel="1" x14ac:dyDescent="0.25">
      <c r="A210" s="185">
        <v>100</v>
      </c>
      <c r="B210" s="186" t="s">
        <v>385</v>
      </c>
      <c r="C210" s="194" t="s">
        <v>386</v>
      </c>
      <c r="D210" s="187" t="s">
        <v>152</v>
      </c>
      <c r="E210" s="188">
        <v>1</v>
      </c>
      <c r="F210" s="189"/>
      <c r="G210" s="190">
        <f t="shared" si="14"/>
        <v>0</v>
      </c>
      <c r="H210" s="164"/>
      <c r="I210" s="160">
        <f t="shared" si="15"/>
        <v>0</v>
      </c>
      <c r="J210" s="164"/>
      <c r="K210" s="160">
        <f t="shared" si="16"/>
        <v>0</v>
      </c>
      <c r="L210" s="160">
        <v>21</v>
      </c>
      <c r="M210" s="160">
        <f t="shared" si="17"/>
        <v>0</v>
      </c>
      <c r="N210" s="160">
        <v>0</v>
      </c>
      <c r="O210" s="160">
        <f t="shared" si="18"/>
        <v>0</v>
      </c>
      <c r="P210" s="160">
        <v>0</v>
      </c>
      <c r="Q210" s="160">
        <f t="shared" si="19"/>
        <v>0</v>
      </c>
      <c r="R210" s="160"/>
      <c r="S210" s="160" t="s">
        <v>153</v>
      </c>
      <c r="T210" s="160" t="s">
        <v>154</v>
      </c>
      <c r="U210" s="160">
        <v>0</v>
      </c>
      <c r="V210" s="160">
        <f t="shared" si="20"/>
        <v>0</v>
      </c>
      <c r="W210" s="160"/>
      <c r="X210" s="160" t="s">
        <v>134</v>
      </c>
      <c r="Y210" s="150"/>
      <c r="Z210" s="150"/>
      <c r="AA210" s="150"/>
      <c r="AB210" s="150"/>
      <c r="AC210" s="150"/>
      <c r="AD210" s="150"/>
      <c r="AE210" s="150"/>
      <c r="AF210" s="150"/>
      <c r="AG210" s="150" t="s">
        <v>135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ht="20.399999999999999" outlineLevel="1" x14ac:dyDescent="0.25">
      <c r="A211" s="185">
        <v>101</v>
      </c>
      <c r="B211" s="186" t="s">
        <v>387</v>
      </c>
      <c r="C211" s="194" t="s">
        <v>388</v>
      </c>
      <c r="D211" s="187" t="s">
        <v>152</v>
      </c>
      <c r="E211" s="188">
        <v>1</v>
      </c>
      <c r="F211" s="189"/>
      <c r="G211" s="190">
        <f t="shared" si="14"/>
        <v>0</v>
      </c>
      <c r="H211" s="164"/>
      <c r="I211" s="160">
        <f t="shared" si="15"/>
        <v>0</v>
      </c>
      <c r="J211" s="164"/>
      <c r="K211" s="160">
        <f t="shared" si="16"/>
        <v>0</v>
      </c>
      <c r="L211" s="160">
        <v>21</v>
      </c>
      <c r="M211" s="160">
        <f t="shared" si="17"/>
        <v>0</v>
      </c>
      <c r="N211" s="160">
        <v>0</v>
      </c>
      <c r="O211" s="160">
        <f t="shared" si="18"/>
        <v>0</v>
      </c>
      <c r="P211" s="160">
        <v>0</v>
      </c>
      <c r="Q211" s="160">
        <f t="shared" si="19"/>
        <v>0</v>
      </c>
      <c r="R211" s="160"/>
      <c r="S211" s="160" t="s">
        <v>153</v>
      </c>
      <c r="T211" s="160" t="s">
        <v>154</v>
      </c>
      <c r="U211" s="160">
        <v>0</v>
      </c>
      <c r="V211" s="160">
        <f t="shared" si="20"/>
        <v>0</v>
      </c>
      <c r="W211" s="160"/>
      <c r="X211" s="160" t="s">
        <v>134</v>
      </c>
      <c r="Y211" s="150"/>
      <c r="Z211" s="150"/>
      <c r="AA211" s="150"/>
      <c r="AB211" s="150"/>
      <c r="AC211" s="150"/>
      <c r="AD211" s="150"/>
      <c r="AE211" s="150"/>
      <c r="AF211" s="150"/>
      <c r="AG211" s="150" t="s">
        <v>135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5">
      <c r="A212" s="185">
        <v>102</v>
      </c>
      <c r="B212" s="186" t="s">
        <v>389</v>
      </c>
      <c r="C212" s="194" t="s">
        <v>390</v>
      </c>
      <c r="D212" s="187" t="s">
        <v>230</v>
      </c>
      <c r="E212" s="188">
        <v>1</v>
      </c>
      <c r="F212" s="189"/>
      <c r="G212" s="190">
        <f t="shared" si="14"/>
        <v>0</v>
      </c>
      <c r="H212" s="164"/>
      <c r="I212" s="160">
        <f t="shared" si="15"/>
        <v>0</v>
      </c>
      <c r="J212" s="164"/>
      <c r="K212" s="160">
        <f t="shared" si="16"/>
        <v>0</v>
      </c>
      <c r="L212" s="160">
        <v>21</v>
      </c>
      <c r="M212" s="160">
        <f t="shared" si="17"/>
        <v>0</v>
      </c>
      <c r="N212" s="160">
        <v>0</v>
      </c>
      <c r="O212" s="160">
        <f t="shared" si="18"/>
        <v>0</v>
      </c>
      <c r="P212" s="160">
        <v>0</v>
      </c>
      <c r="Q212" s="160">
        <f t="shared" si="19"/>
        <v>0</v>
      </c>
      <c r="R212" s="160"/>
      <c r="S212" s="160" t="s">
        <v>153</v>
      </c>
      <c r="T212" s="160" t="s">
        <v>154</v>
      </c>
      <c r="U212" s="160">
        <v>0</v>
      </c>
      <c r="V212" s="160">
        <f t="shared" si="20"/>
        <v>0</v>
      </c>
      <c r="W212" s="160"/>
      <c r="X212" s="160" t="s">
        <v>134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135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ht="20.399999999999999" outlineLevel="1" x14ac:dyDescent="0.25">
      <c r="A213" s="179">
        <v>103</v>
      </c>
      <c r="B213" s="180" t="s">
        <v>391</v>
      </c>
      <c r="C213" s="195" t="s">
        <v>392</v>
      </c>
      <c r="D213" s="181" t="s">
        <v>132</v>
      </c>
      <c r="E213" s="182">
        <v>1</v>
      </c>
      <c r="F213" s="183"/>
      <c r="G213" s="184">
        <f t="shared" si="14"/>
        <v>0</v>
      </c>
      <c r="H213" s="164"/>
      <c r="I213" s="160">
        <f t="shared" si="15"/>
        <v>0</v>
      </c>
      <c r="J213" s="164"/>
      <c r="K213" s="160">
        <f t="shared" si="16"/>
        <v>0</v>
      </c>
      <c r="L213" s="160">
        <v>21</v>
      </c>
      <c r="M213" s="160">
        <f t="shared" si="17"/>
        <v>0</v>
      </c>
      <c r="N213" s="160">
        <v>8.4000000000000003E-4</v>
      </c>
      <c r="O213" s="160">
        <f t="shared" si="18"/>
        <v>0</v>
      </c>
      <c r="P213" s="160">
        <v>0</v>
      </c>
      <c r="Q213" s="160">
        <f t="shared" si="19"/>
        <v>0</v>
      </c>
      <c r="R213" s="160" t="s">
        <v>176</v>
      </c>
      <c r="S213" s="160" t="s">
        <v>133</v>
      </c>
      <c r="T213" s="160" t="s">
        <v>133</v>
      </c>
      <c r="U213" s="160">
        <v>0</v>
      </c>
      <c r="V213" s="160">
        <f t="shared" si="20"/>
        <v>0</v>
      </c>
      <c r="W213" s="160"/>
      <c r="X213" s="160" t="s">
        <v>177</v>
      </c>
      <c r="Y213" s="150"/>
      <c r="Z213" s="150"/>
      <c r="AA213" s="150"/>
      <c r="AB213" s="150"/>
      <c r="AC213" s="150"/>
      <c r="AD213" s="150"/>
      <c r="AE213" s="150"/>
      <c r="AF213" s="150"/>
      <c r="AG213" s="150" t="s">
        <v>178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5">
      <c r="A214" s="157"/>
      <c r="B214" s="158"/>
      <c r="C214" s="199" t="s">
        <v>393</v>
      </c>
      <c r="D214" s="165"/>
      <c r="E214" s="166">
        <v>1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394</v>
      </c>
      <c r="AH214" s="150">
        <v>5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ht="20.399999999999999" outlineLevel="1" x14ac:dyDescent="0.25">
      <c r="A215" s="179">
        <v>104</v>
      </c>
      <c r="B215" s="180" t="s">
        <v>395</v>
      </c>
      <c r="C215" s="195" t="s">
        <v>396</v>
      </c>
      <c r="D215" s="181" t="s">
        <v>132</v>
      </c>
      <c r="E215" s="182">
        <v>8</v>
      </c>
      <c r="F215" s="183"/>
      <c r="G215" s="184">
        <f>ROUND(E215*F215,2)</f>
        <v>0</v>
      </c>
      <c r="H215" s="164"/>
      <c r="I215" s="160">
        <f>ROUND(E215*H215,2)</f>
        <v>0</v>
      </c>
      <c r="J215" s="164"/>
      <c r="K215" s="160">
        <f>ROUND(E215*J215,2)</f>
        <v>0</v>
      </c>
      <c r="L215" s="160">
        <v>21</v>
      </c>
      <c r="M215" s="160">
        <f>G215*(1+L215/100)</f>
        <v>0</v>
      </c>
      <c r="N215" s="160">
        <v>4.0000000000000003E-5</v>
      </c>
      <c r="O215" s="160">
        <f>ROUND(E215*N215,2)</f>
        <v>0</v>
      </c>
      <c r="P215" s="160">
        <v>0</v>
      </c>
      <c r="Q215" s="160">
        <f>ROUND(E215*P215,2)</f>
        <v>0</v>
      </c>
      <c r="R215" s="160" t="s">
        <v>176</v>
      </c>
      <c r="S215" s="160" t="s">
        <v>133</v>
      </c>
      <c r="T215" s="160" t="s">
        <v>133</v>
      </c>
      <c r="U215" s="160">
        <v>0</v>
      </c>
      <c r="V215" s="160">
        <f>ROUND(E215*U215,2)</f>
        <v>0</v>
      </c>
      <c r="W215" s="160"/>
      <c r="X215" s="160" t="s">
        <v>177</v>
      </c>
      <c r="Y215" s="150"/>
      <c r="Z215" s="150"/>
      <c r="AA215" s="150"/>
      <c r="AB215" s="150"/>
      <c r="AC215" s="150"/>
      <c r="AD215" s="150"/>
      <c r="AE215" s="150"/>
      <c r="AF215" s="150"/>
      <c r="AG215" s="150" t="s">
        <v>178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5">
      <c r="A216" s="157"/>
      <c r="B216" s="158"/>
      <c r="C216" s="199" t="s">
        <v>397</v>
      </c>
      <c r="D216" s="165"/>
      <c r="E216" s="166">
        <v>8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394</v>
      </c>
      <c r="AH216" s="150">
        <v>5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0.399999999999999" outlineLevel="1" x14ac:dyDescent="0.25">
      <c r="A217" s="179">
        <v>105</v>
      </c>
      <c r="B217" s="180" t="s">
        <v>398</v>
      </c>
      <c r="C217" s="195" t="s">
        <v>399</v>
      </c>
      <c r="D217" s="181" t="s">
        <v>132</v>
      </c>
      <c r="E217" s="182">
        <v>2</v>
      </c>
      <c r="F217" s="183"/>
      <c r="G217" s="184">
        <f>ROUND(E217*F217,2)</f>
        <v>0</v>
      </c>
      <c r="H217" s="164"/>
      <c r="I217" s="160">
        <f>ROUND(E217*H217,2)</f>
        <v>0</v>
      </c>
      <c r="J217" s="164"/>
      <c r="K217" s="160">
        <f>ROUND(E217*J217,2)</f>
        <v>0</v>
      </c>
      <c r="L217" s="160">
        <v>21</v>
      </c>
      <c r="M217" s="160">
        <f>G217*(1+L217/100)</f>
        <v>0</v>
      </c>
      <c r="N217" s="160">
        <v>6.0000000000000002E-5</v>
      </c>
      <c r="O217" s="160">
        <f>ROUND(E217*N217,2)</f>
        <v>0</v>
      </c>
      <c r="P217" s="160">
        <v>0</v>
      </c>
      <c r="Q217" s="160">
        <f>ROUND(E217*P217,2)</f>
        <v>0</v>
      </c>
      <c r="R217" s="160" t="s">
        <v>176</v>
      </c>
      <c r="S217" s="160" t="s">
        <v>133</v>
      </c>
      <c r="T217" s="160" t="s">
        <v>133</v>
      </c>
      <c r="U217" s="160">
        <v>0</v>
      </c>
      <c r="V217" s="160">
        <f>ROUND(E217*U217,2)</f>
        <v>0</v>
      </c>
      <c r="W217" s="160"/>
      <c r="X217" s="160" t="s">
        <v>177</v>
      </c>
      <c r="Y217" s="150"/>
      <c r="Z217" s="150"/>
      <c r="AA217" s="150"/>
      <c r="AB217" s="150"/>
      <c r="AC217" s="150"/>
      <c r="AD217" s="150"/>
      <c r="AE217" s="150"/>
      <c r="AF217" s="150"/>
      <c r="AG217" s="150" t="s">
        <v>178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5">
      <c r="A218" s="157"/>
      <c r="B218" s="158"/>
      <c r="C218" s="199" t="s">
        <v>400</v>
      </c>
      <c r="D218" s="165"/>
      <c r="E218" s="166">
        <v>2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394</v>
      </c>
      <c r="AH218" s="150">
        <v>5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ht="20.399999999999999" outlineLevel="1" x14ac:dyDescent="0.25">
      <c r="A219" s="179">
        <v>106</v>
      </c>
      <c r="B219" s="180" t="s">
        <v>401</v>
      </c>
      <c r="C219" s="195" t="s">
        <v>402</v>
      </c>
      <c r="D219" s="181" t="s">
        <v>132</v>
      </c>
      <c r="E219" s="182">
        <v>22</v>
      </c>
      <c r="F219" s="183"/>
      <c r="G219" s="184">
        <f>ROUND(E219*F219,2)</f>
        <v>0</v>
      </c>
      <c r="H219" s="164"/>
      <c r="I219" s="160">
        <f>ROUND(E219*H219,2)</f>
        <v>0</v>
      </c>
      <c r="J219" s="164"/>
      <c r="K219" s="160">
        <f>ROUND(E219*J219,2)</f>
        <v>0</v>
      </c>
      <c r="L219" s="160">
        <v>21</v>
      </c>
      <c r="M219" s="160">
        <f>G219*(1+L219/100)</f>
        <v>0</v>
      </c>
      <c r="N219" s="160">
        <v>1E-4</v>
      </c>
      <c r="O219" s="160">
        <f>ROUND(E219*N219,2)</f>
        <v>0</v>
      </c>
      <c r="P219" s="160">
        <v>0</v>
      </c>
      <c r="Q219" s="160">
        <f>ROUND(E219*P219,2)</f>
        <v>0</v>
      </c>
      <c r="R219" s="160" t="s">
        <v>176</v>
      </c>
      <c r="S219" s="160" t="s">
        <v>133</v>
      </c>
      <c r="T219" s="160" t="s">
        <v>133</v>
      </c>
      <c r="U219" s="160">
        <v>0</v>
      </c>
      <c r="V219" s="160">
        <f>ROUND(E219*U219,2)</f>
        <v>0</v>
      </c>
      <c r="W219" s="160"/>
      <c r="X219" s="160" t="s">
        <v>177</v>
      </c>
      <c r="Y219" s="150"/>
      <c r="Z219" s="150"/>
      <c r="AA219" s="150"/>
      <c r="AB219" s="150"/>
      <c r="AC219" s="150"/>
      <c r="AD219" s="150"/>
      <c r="AE219" s="150"/>
      <c r="AF219" s="150"/>
      <c r="AG219" s="150" t="s">
        <v>178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5">
      <c r="A220" s="157"/>
      <c r="B220" s="158"/>
      <c r="C220" s="199" t="s">
        <v>403</v>
      </c>
      <c r="D220" s="165"/>
      <c r="E220" s="166">
        <v>22</v>
      </c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394</v>
      </c>
      <c r="AH220" s="150">
        <v>5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ht="20.399999999999999" outlineLevel="1" x14ac:dyDescent="0.25">
      <c r="A221" s="179">
        <v>107</v>
      </c>
      <c r="B221" s="180" t="s">
        <v>404</v>
      </c>
      <c r="C221" s="195" t="s">
        <v>405</v>
      </c>
      <c r="D221" s="181" t="s">
        <v>132</v>
      </c>
      <c r="E221" s="182">
        <v>20</v>
      </c>
      <c r="F221" s="183"/>
      <c r="G221" s="184">
        <f>ROUND(E221*F221,2)</f>
        <v>0</v>
      </c>
      <c r="H221" s="164"/>
      <c r="I221" s="160">
        <f>ROUND(E221*H221,2)</f>
        <v>0</v>
      </c>
      <c r="J221" s="164"/>
      <c r="K221" s="160">
        <f>ROUND(E221*J221,2)</f>
        <v>0</v>
      </c>
      <c r="L221" s="160">
        <v>21</v>
      </c>
      <c r="M221" s="160">
        <f>G221*(1+L221/100)</f>
        <v>0</v>
      </c>
      <c r="N221" s="160">
        <v>1.6000000000000001E-4</v>
      </c>
      <c r="O221" s="160">
        <f>ROUND(E221*N221,2)</f>
        <v>0</v>
      </c>
      <c r="P221" s="160">
        <v>0</v>
      </c>
      <c r="Q221" s="160">
        <f>ROUND(E221*P221,2)</f>
        <v>0</v>
      </c>
      <c r="R221" s="160" t="s">
        <v>176</v>
      </c>
      <c r="S221" s="160" t="s">
        <v>133</v>
      </c>
      <c r="T221" s="160" t="s">
        <v>133</v>
      </c>
      <c r="U221" s="160">
        <v>0</v>
      </c>
      <c r="V221" s="160">
        <f>ROUND(E221*U221,2)</f>
        <v>0</v>
      </c>
      <c r="W221" s="160"/>
      <c r="X221" s="160" t="s">
        <v>177</v>
      </c>
      <c r="Y221" s="150"/>
      <c r="Z221" s="150"/>
      <c r="AA221" s="150"/>
      <c r="AB221" s="150"/>
      <c r="AC221" s="150"/>
      <c r="AD221" s="150"/>
      <c r="AE221" s="150"/>
      <c r="AF221" s="150"/>
      <c r="AG221" s="150" t="s">
        <v>178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5">
      <c r="A222" s="157"/>
      <c r="B222" s="158"/>
      <c r="C222" s="199" t="s">
        <v>406</v>
      </c>
      <c r="D222" s="165"/>
      <c r="E222" s="166">
        <v>20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394</v>
      </c>
      <c r="AH222" s="150">
        <v>5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ht="20.399999999999999" outlineLevel="1" x14ac:dyDescent="0.25">
      <c r="A223" s="179">
        <v>108</v>
      </c>
      <c r="B223" s="180" t="s">
        <v>407</v>
      </c>
      <c r="C223" s="195" t="s">
        <v>408</v>
      </c>
      <c r="D223" s="181" t="s">
        <v>132</v>
      </c>
      <c r="E223" s="182">
        <v>11</v>
      </c>
      <c r="F223" s="183"/>
      <c r="G223" s="184">
        <f>ROUND(E223*F223,2)</f>
        <v>0</v>
      </c>
      <c r="H223" s="164"/>
      <c r="I223" s="160">
        <f>ROUND(E223*H223,2)</f>
        <v>0</v>
      </c>
      <c r="J223" s="164"/>
      <c r="K223" s="160">
        <f>ROUND(E223*J223,2)</f>
        <v>0</v>
      </c>
      <c r="L223" s="160">
        <v>21</v>
      </c>
      <c r="M223" s="160">
        <f>G223*(1+L223/100)</f>
        <v>0</v>
      </c>
      <c r="N223" s="160">
        <v>2.5999999999999998E-4</v>
      </c>
      <c r="O223" s="160">
        <f>ROUND(E223*N223,2)</f>
        <v>0</v>
      </c>
      <c r="P223" s="160">
        <v>0</v>
      </c>
      <c r="Q223" s="160">
        <f>ROUND(E223*P223,2)</f>
        <v>0</v>
      </c>
      <c r="R223" s="160" t="s">
        <v>176</v>
      </c>
      <c r="S223" s="160" t="s">
        <v>133</v>
      </c>
      <c r="T223" s="160" t="s">
        <v>133</v>
      </c>
      <c r="U223" s="160">
        <v>0</v>
      </c>
      <c r="V223" s="160">
        <f>ROUND(E223*U223,2)</f>
        <v>0</v>
      </c>
      <c r="W223" s="160"/>
      <c r="X223" s="160" t="s">
        <v>177</v>
      </c>
      <c r="Y223" s="150"/>
      <c r="Z223" s="150"/>
      <c r="AA223" s="150"/>
      <c r="AB223" s="150"/>
      <c r="AC223" s="150"/>
      <c r="AD223" s="150"/>
      <c r="AE223" s="150"/>
      <c r="AF223" s="150"/>
      <c r="AG223" s="150" t="s">
        <v>178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5">
      <c r="A224" s="157"/>
      <c r="B224" s="158"/>
      <c r="C224" s="199" t="s">
        <v>409</v>
      </c>
      <c r="D224" s="165"/>
      <c r="E224" s="166">
        <v>11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394</v>
      </c>
      <c r="AH224" s="150">
        <v>5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20.399999999999999" outlineLevel="1" x14ac:dyDescent="0.25">
      <c r="A225" s="179">
        <v>109</v>
      </c>
      <c r="B225" s="180" t="s">
        <v>410</v>
      </c>
      <c r="C225" s="195" t="s">
        <v>411</v>
      </c>
      <c r="D225" s="181" t="s">
        <v>132</v>
      </c>
      <c r="E225" s="182">
        <v>8</v>
      </c>
      <c r="F225" s="183"/>
      <c r="G225" s="184">
        <f>ROUND(E225*F225,2)</f>
        <v>0</v>
      </c>
      <c r="H225" s="164"/>
      <c r="I225" s="160">
        <f>ROUND(E225*H225,2)</f>
        <v>0</v>
      </c>
      <c r="J225" s="164"/>
      <c r="K225" s="160">
        <f>ROUND(E225*J225,2)</f>
        <v>0</v>
      </c>
      <c r="L225" s="160">
        <v>21</v>
      </c>
      <c r="M225" s="160">
        <f>G225*(1+L225/100)</f>
        <v>0</v>
      </c>
      <c r="N225" s="160">
        <v>4.6000000000000001E-4</v>
      </c>
      <c r="O225" s="160">
        <f>ROUND(E225*N225,2)</f>
        <v>0</v>
      </c>
      <c r="P225" s="160">
        <v>0</v>
      </c>
      <c r="Q225" s="160">
        <f>ROUND(E225*P225,2)</f>
        <v>0</v>
      </c>
      <c r="R225" s="160" t="s">
        <v>176</v>
      </c>
      <c r="S225" s="160" t="s">
        <v>133</v>
      </c>
      <c r="T225" s="160" t="s">
        <v>133</v>
      </c>
      <c r="U225" s="160">
        <v>0</v>
      </c>
      <c r="V225" s="160">
        <f>ROUND(E225*U225,2)</f>
        <v>0</v>
      </c>
      <c r="W225" s="160"/>
      <c r="X225" s="160" t="s">
        <v>177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178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5">
      <c r="A226" s="157"/>
      <c r="B226" s="158"/>
      <c r="C226" s="199" t="s">
        <v>412</v>
      </c>
      <c r="D226" s="165"/>
      <c r="E226" s="166">
        <v>8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394</v>
      </c>
      <c r="AH226" s="150">
        <v>5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ht="20.399999999999999" outlineLevel="1" x14ac:dyDescent="0.25">
      <c r="A227" s="179">
        <v>110</v>
      </c>
      <c r="B227" s="180" t="s">
        <v>413</v>
      </c>
      <c r="C227" s="195" t="s">
        <v>414</v>
      </c>
      <c r="D227" s="181" t="s">
        <v>132</v>
      </c>
      <c r="E227" s="182">
        <v>7</v>
      </c>
      <c r="F227" s="183"/>
      <c r="G227" s="184">
        <f>ROUND(E227*F227,2)</f>
        <v>0</v>
      </c>
      <c r="H227" s="164"/>
      <c r="I227" s="160">
        <f>ROUND(E227*H227,2)</f>
        <v>0</v>
      </c>
      <c r="J227" s="164"/>
      <c r="K227" s="160">
        <f>ROUND(E227*J227,2)</f>
        <v>0</v>
      </c>
      <c r="L227" s="160">
        <v>21</v>
      </c>
      <c r="M227" s="160">
        <f>G227*(1+L227/100)</f>
        <v>0</v>
      </c>
      <c r="N227" s="160">
        <v>6.8999999999999997E-4</v>
      </c>
      <c r="O227" s="160">
        <f>ROUND(E227*N227,2)</f>
        <v>0</v>
      </c>
      <c r="P227" s="160">
        <v>0</v>
      </c>
      <c r="Q227" s="160">
        <f>ROUND(E227*P227,2)</f>
        <v>0</v>
      </c>
      <c r="R227" s="160" t="s">
        <v>176</v>
      </c>
      <c r="S227" s="160" t="s">
        <v>133</v>
      </c>
      <c r="T227" s="160" t="s">
        <v>133</v>
      </c>
      <c r="U227" s="160">
        <v>0</v>
      </c>
      <c r="V227" s="160">
        <f>ROUND(E227*U227,2)</f>
        <v>0</v>
      </c>
      <c r="W227" s="160"/>
      <c r="X227" s="160" t="s">
        <v>177</v>
      </c>
      <c r="Y227" s="150"/>
      <c r="Z227" s="150"/>
      <c r="AA227" s="150"/>
      <c r="AB227" s="150"/>
      <c r="AC227" s="150"/>
      <c r="AD227" s="150"/>
      <c r="AE227" s="150"/>
      <c r="AF227" s="150"/>
      <c r="AG227" s="150" t="s">
        <v>178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57"/>
      <c r="B228" s="158"/>
      <c r="C228" s="199" t="s">
        <v>415</v>
      </c>
      <c r="D228" s="165"/>
      <c r="E228" s="166">
        <v>7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394</v>
      </c>
      <c r="AH228" s="150">
        <v>5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ht="20.399999999999999" outlineLevel="1" x14ac:dyDescent="0.25">
      <c r="A229" s="179">
        <v>111</v>
      </c>
      <c r="B229" s="180" t="s">
        <v>416</v>
      </c>
      <c r="C229" s="195" t="s">
        <v>417</v>
      </c>
      <c r="D229" s="181" t="s">
        <v>132</v>
      </c>
      <c r="E229" s="182">
        <v>14</v>
      </c>
      <c r="F229" s="183"/>
      <c r="G229" s="184">
        <f>ROUND(E229*F229,2)</f>
        <v>0</v>
      </c>
      <c r="H229" s="164"/>
      <c r="I229" s="160">
        <f>ROUND(E229*H229,2)</f>
        <v>0</v>
      </c>
      <c r="J229" s="164"/>
      <c r="K229" s="160">
        <f>ROUND(E229*J229,2)</f>
        <v>0</v>
      </c>
      <c r="L229" s="160">
        <v>21</v>
      </c>
      <c r="M229" s="160">
        <f>G229*(1+L229/100)</f>
        <v>0</v>
      </c>
      <c r="N229" s="160">
        <v>1.2199999999999999E-3</v>
      </c>
      <c r="O229" s="160">
        <f>ROUND(E229*N229,2)</f>
        <v>0.02</v>
      </c>
      <c r="P229" s="160">
        <v>0</v>
      </c>
      <c r="Q229" s="160">
        <f>ROUND(E229*P229,2)</f>
        <v>0</v>
      </c>
      <c r="R229" s="160" t="s">
        <v>176</v>
      </c>
      <c r="S229" s="160" t="s">
        <v>133</v>
      </c>
      <c r="T229" s="160" t="s">
        <v>133</v>
      </c>
      <c r="U229" s="160">
        <v>0</v>
      </c>
      <c r="V229" s="160">
        <f>ROUND(E229*U229,2)</f>
        <v>0</v>
      </c>
      <c r="W229" s="160"/>
      <c r="X229" s="160" t="s">
        <v>177</v>
      </c>
      <c r="Y229" s="150"/>
      <c r="Z229" s="150"/>
      <c r="AA229" s="150"/>
      <c r="AB229" s="150"/>
      <c r="AC229" s="150"/>
      <c r="AD229" s="150"/>
      <c r="AE229" s="150"/>
      <c r="AF229" s="150"/>
      <c r="AG229" s="150" t="s">
        <v>178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5">
      <c r="A230" s="157"/>
      <c r="B230" s="158"/>
      <c r="C230" s="199" t="s">
        <v>418</v>
      </c>
      <c r="D230" s="165"/>
      <c r="E230" s="166">
        <v>14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394</v>
      </c>
      <c r="AH230" s="150">
        <v>5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ht="20.399999999999999" outlineLevel="1" x14ac:dyDescent="0.25">
      <c r="A231" s="179">
        <v>112</v>
      </c>
      <c r="B231" s="180" t="s">
        <v>419</v>
      </c>
      <c r="C231" s="195" t="s">
        <v>420</v>
      </c>
      <c r="D231" s="181" t="s">
        <v>132</v>
      </c>
      <c r="E231" s="182">
        <v>2</v>
      </c>
      <c r="F231" s="183"/>
      <c r="G231" s="184">
        <f>ROUND(E231*F231,2)</f>
        <v>0</v>
      </c>
      <c r="H231" s="164"/>
      <c r="I231" s="160">
        <f>ROUND(E231*H231,2)</f>
        <v>0</v>
      </c>
      <c r="J231" s="164"/>
      <c r="K231" s="160">
        <f>ROUND(E231*J231,2)</f>
        <v>0</v>
      </c>
      <c r="L231" s="160">
        <v>21</v>
      </c>
      <c r="M231" s="160">
        <f>G231*(1+L231/100)</f>
        <v>0</v>
      </c>
      <c r="N231" s="160">
        <v>1.8699999999999999E-3</v>
      </c>
      <c r="O231" s="160">
        <f>ROUND(E231*N231,2)</f>
        <v>0</v>
      </c>
      <c r="P231" s="160">
        <v>0</v>
      </c>
      <c r="Q231" s="160">
        <f>ROUND(E231*P231,2)</f>
        <v>0</v>
      </c>
      <c r="R231" s="160" t="s">
        <v>176</v>
      </c>
      <c r="S231" s="160" t="s">
        <v>133</v>
      </c>
      <c r="T231" s="160" t="s">
        <v>133</v>
      </c>
      <c r="U231" s="160">
        <v>0</v>
      </c>
      <c r="V231" s="160">
        <f>ROUND(E231*U231,2)</f>
        <v>0</v>
      </c>
      <c r="W231" s="160"/>
      <c r="X231" s="160" t="s">
        <v>177</v>
      </c>
      <c r="Y231" s="150"/>
      <c r="Z231" s="150"/>
      <c r="AA231" s="150"/>
      <c r="AB231" s="150"/>
      <c r="AC231" s="150"/>
      <c r="AD231" s="150"/>
      <c r="AE231" s="150"/>
      <c r="AF231" s="150"/>
      <c r="AG231" s="150" t="s">
        <v>178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5">
      <c r="A232" s="157"/>
      <c r="B232" s="158"/>
      <c r="C232" s="199" t="s">
        <v>421</v>
      </c>
      <c r="D232" s="165"/>
      <c r="E232" s="166">
        <v>2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394</v>
      </c>
      <c r="AH232" s="150">
        <v>5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ht="20.399999999999999" outlineLevel="1" x14ac:dyDescent="0.25">
      <c r="A233" s="179">
        <v>113</v>
      </c>
      <c r="B233" s="180" t="s">
        <v>422</v>
      </c>
      <c r="C233" s="195" t="s">
        <v>423</v>
      </c>
      <c r="D233" s="181" t="s">
        <v>132</v>
      </c>
      <c r="E233" s="182">
        <v>9</v>
      </c>
      <c r="F233" s="183"/>
      <c r="G233" s="184">
        <f>ROUND(E233*F233,2)</f>
        <v>0</v>
      </c>
      <c r="H233" s="164"/>
      <c r="I233" s="160">
        <f>ROUND(E233*H233,2)</f>
        <v>0</v>
      </c>
      <c r="J233" s="164"/>
      <c r="K233" s="160">
        <f>ROUND(E233*J233,2)</f>
        <v>0</v>
      </c>
      <c r="L233" s="160">
        <v>21</v>
      </c>
      <c r="M233" s="160">
        <f>G233*(1+L233/100)</f>
        <v>0</v>
      </c>
      <c r="N233" s="160">
        <v>3.0500000000000002E-3</v>
      </c>
      <c r="O233" s="160">
        <f>ROUND(E233*N233,2)</f>
        <v>0.03</v>
      </c>
      <c r="P233" s="160">
        <v>0</v>
      </c>
      <c r="Q233" s="160">
        <f>ROUND(E233*P233,2)</f>
        <v>0</v>
      </c>
      <c r="R233" s="160" t="s">
        <v>176</v>
      </c>
      <c r="S233" s="160" t="s">
        <v>133</v>
      </c>
      <c r="T233" s="160" t="s">
        <v>133</v>
      </c>
      <c r="U233" s="160">
        <v>0</v>
      </c>
      <c r="V233" s="160">
        <f>ROUND(E233*U233,2)</f>
        <v>0</v>
      </c>
      <c r="W233" s="160"/>
      <c r="X233" s="160" t="s">
        <v>177</v>
      </c>
      <c r="Y233" s="150"/>
      <c r="Z233" s="150"/>
      <c r="AA233" s="150"/>
      <c r="AB233" s="150"/>
      <c r="AC233" s="150"/>
      <c r="AD233" s="150"/>
      <c r="AE233" s="150"/>
      <c r="AF233" s="150"/>
      <c r="AG233" s="150" t="s">
        <v>178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57"/>
      <c r="B234" s="158"/>
      <c r="C234" s="199" t="s">
        <v>424</v>
      </c>
      <c r="D234" s="165"/>
      <c r="E234" s="166">
        <v>9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394</v>
      </c>
      <c r="AH234" s="150">
        <v>5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ht="20.399999999999999" outlineLevel="1" x14ac:dyDescent="0.25">
      <c r="A235" s="179">
        <v>114</v>
      </c>
      <c r="B235" s="180" t="s">
        <v>425</v>
      </c>
      <c r="C235" s="195" t="s">
        <v>426</v>
      </c>
      <c r="D235" s="181" t="s">
        <v>132</v>
      </c>
      <c r="E235" s="182">
        <v>8</v>
      </c>
      <c r="F235" s="183"/>
      <c r="G235" s="184">
        <f>ROUND(E235*F235,2)</f>
        <v>0</v>
      </c>
      <c r="H235" s="164"/>
      <c r="I235" s="160">
        <f>ROUND(E235*H235,2)</f>
        <v>0</v>
      </c>
      <c r="J235" s="164"/>
      <c r="K235" s="160">
        <f>ROUND(E235*J235,2)</f>
        <v>0</v>
      </c>
      <c r="L235" s="160">
        <v>21</v>
      </c>
      <c r="M235" s="160">
        <f>G235*(1+L235/100)</f>
        <v>0</v>
      </c>
      <c r="N235" s="160">
        <v>3.8400000000000001E-3</v>
      </c>
      <c r="O235" s="160">
        <f>ROUND(E235*N235,2)</f>
        <v>0.03</v>
      </c>
      <c r="P235" s="160">
        <v>0</v>
      </c>
      <c r="Q235" s="160">
        <f>ROUND(E235*P235,2)</f>
        <v>0</v>
      </c>
      <c r="R235" s="160" t="s">
        <v>176</v>
      </c>
      <c r="S235" s="160" t="s">
        <v>133</v>
      </c>
      <c r="T235" s="160" t="s">
        <v>133</v>
      </c>
      <c r="U235" s="160">
        <v>0</v>
      </c>
      <c r="V235" s="160">
        <f>ROUND(E235*U235,2)</f>
        <v>0</v>
      </c>
      <c r="W235" s="160"/>
      <c r="X235" s="160" t="s">
        <v>177</v>
      </c>
      <c r="Y235" s="150"/>
      <c r="Z235" s="150"/>
      <c r="AA235" s="150"/>
      <c r="AB235" s="150"/>
      <c r="AC235" s="150"/>
      <c r="AD235" s="150"/>
      <c r="AE235" s="150"/>
      <c r="AF235" s="150"/>
      <c r="AG235" s="150" t="s">
        <v>178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5">
      <c r="A236" s="157"/>
      <c r="B236" s="158"/>
      <c r="C236" s="199" t="s">
        <v>427</v>
      </c>
      <c r="D236" s="165"/>
      <c r="E236" s="166">
        <v>8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394</v>
      </c>
      <c r="AH236" s="150">
        <v>5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5">
      <c r="A237" s="157">
        <v>115</v>
      </c>
      <c r="B237" s="158" t="s">
        <v>428</v>
      </c>
      <c r="C237" s="196" t="s">
        <v>429</v>
      </c>
      <c r="D237" s="159" t="s">
        <v>0</v>
      </c>
      <c r="E237" s="191"/>
      <c r="F237" s="164"/>
      <c r="G237" s="160">
        <f>ROUND(E237*F237,2)</f>
        <v>0</v>
      </c>
      <c r="H237" s="164"/>
      <c r="I237" s="160">
        <f>ROUND(E237*H237,2)</f>
        <v>0</v>
      </c>
      <c r="J237" s="164"/>
      <c r="K237" s="160">
        <f>ROUND(E237*J237,2)</f>
        <v>0</v>
      </c>
      <c r="L237" s="160">
        <v>21</v>
      </c>
      <c r="M237" s="160">
        <f>G237*(1+L237/100)</f>
        <v>0</v>
      </c>
      <c r="N237" s="160">
        <v>0</v>
      </c>
      <c r="O237" s="160">
        <f>ROUND(E237*N237,2)</f>
        <v>0</v>
      </c>
      <c r="P237" s="160">
        <v>0</v>
      </c>
      <c r="Q237" s="160">
        <f>ROUND(E237*P237,2)</f>
        <v>0</v>
      </c>
      <c r="R237" s="160"/>
      <c r="S237" s="160" t="s">
        <v>133</v>
      </c>
      <c r="T237" s="160" t="s">
        <v>133</v>
      </c>
      <c r="U237" s="160">
        <v>0</v>
      </c>
      <c r="V237" s="160">
        <f>ROUND(E237*U237,2)</f>
        <v>0</v>
      </c>
      <c r="W237" s="160"/>
      <c r="X237" s="160" t="s">
        <v>235</v>
      </c>
      <c r="Y237" s="150"/>
      <c r="Z237" s="150"/>
      <c r="AA237" s="150"/>
      <c r="AB237" s="150"/>
      <c r="AC237" s="150"/>
      <c r="AD237" s="150"/>
      <c r="AE237" s="150"/>
      <c r="AF237" s="150"/>
      <c r="AG237" s="150" t="s">
        <v>236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x14ac:dyDescent="0.25">
      <c r="A238" s="168" t="s">
        <v>126</v>
      </c>
      <c r="B238" s="169" t="s">
        <v>86</v>
      </c>
      <c r="C238" s="197" t="s">
        <v>87</v>
      </c>
      <c r="D238" s="170"/>
      <c r="E238" s="171"/>
      <c r="F238" s="172"/>
      <c r="G238" s="173">
        <f>SUMIF(AG239:AG277,"&lt;&gt;NOR",G239:G277)</f>
        <v>0</v>
      </c>
      <c r="H238" s="167"/>
      <c r="I238" s="167">
        <f>SUM(I239:I277)</f>
        <v>0</v>
      </c>
      <c r="J238" s="167"/>
      <c r="K238" s="167">
        <f>SUM(K239:K277)</f>
        <v>0</v>
      </c>
      <c r="L238" s="167"/>
      <c r="M238" s="167">
        <f>SUM(M239:M277)</f>
        <v>0</v>
      </c>
      <c r="N238" s="167"/>
      <c r="O238" s="167">
        <f>SUM(O239:O277)</f>
        <v>6.0000000000000005E-2</v>
      </c>
      <c r="P238" s="167"/>
      <c r="Q238" s="167">
        <f>SUM(Q239:Q277)</f>
        <v>0</v>
      </c>
      <c r="R238" s="167"/>
      <c r="S238" s="167"/>
      <c r="T238" s="167"/>
      <c r="U238" s="167"/>
      <c r="V238" s="167">
        <f>SUM(V239:V277)</f>
        <v>13.12</v>
      </c>
      <c r="W238" s="167"/>
      <c r="X238" s="167"/>
      <c r="AG238" t="s">
        <v>127</v>
      </c>
    </row>
    <row r="239" spans="1:60" ht="20.399999999999999" outlineLevel="1" x14ac:dyDescent="0.25">
      <c r="A239" s="185">
        <v>116</v>
      </c>
      <c r="B239" s="186" t="s">
        <v>430</v>
      </c>
      <c r="C239" s="194" t="s">
        <v>431</v>
      </c>
      <c r="D239" s="187" t="s">
        <v>132</v>
      </c>
      <c r="E239" s="188">
        <v>1</v>
      </c>
      <c r="F239" s="189"/>
      <c r="G239" s="190">
        <f t="shared" ref="G239:G257" si="21">ROUND(E239*F239,2)</f>
        <v>0</v>
      </c>
      <c r="H239" s="164"/>
      <c r="I239" s="160">
        <f t="shared" ref="I239:I257" si="22">ROUND(E239*H239,2)</f>
        <v>0</v>
      </c>
      <c r="J239" s="164"/>
      <c r="K239" s="160">
        <f t="shared" ref="K239:K257" si="23">ROUND(E239*J239,2)</f>
        <v>0</v>
      </c>
      <c r="L239" s="160">
        <v>21</v>
      </c>
      <c r="M239" s="160">
        <f t="shared" ref="M239:M257" si="24">G239*(1+L239/100)</f>
        <v>0</v>
      </c>
      <c r="N239" s="160">
        <v>2.0379999999999999E-2</v>
      </c>
      <c r="O239" s="160">
        <f t="shared" ref="O239:O257" si="25">ROUND(E239*N239,2)</f>
        <v>0.02</v>
      </c>
      <c r="P239" s="160">
        <v>0</v>
      </c>
      <c r="Q239" s="160">
        <f t="shared" ref="Q239:Q257" si="26">ROUND(E239*P239,2)</f>
        <v>0</v>
      </c>
      <c r="R239" s="160"/>
      <c r="S239" s="160" t="s">
        <v>133</v>
      </c>
      <c r="T239" s="160" t="s">
        <v>133</v>
      </c>
      <c r="U239" s="160">
        <v>1.272</v>
      </c>
      <c r="V239" s="160">
        <f t="shared" ref="V239:V257" si="27">ROUND(E239*U239,2)</f>
        <v>1.27</v>
      </c>
      <c r="W239" s="160"/>
      <c r="X239" s="160" t="s">
        <v>134</v>
      </c>
      <c r="Y239" s="150"/>
      <c r="Z239" s="150"/>
      <c r="AA239" s="150"/>
      <c r="AB239" s="150"/>
      <c r="AC239" s="150"/>
      <c r="AD239" s="150"/>
      <c r="AE239" s="150"/>
      <c r="AF239" s="150"/>
      <c r="AG239" s="150" t="s">
        <v>135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ht="20.399999999999999" outlineLevel="1" x14ac:dyDescent="0.25">
      <c r="A240" s="185">
        <v>117</v>
      </c>
      <c r="B240" s="186" t="s">
        <v>432</v>
      </c>
      <c r="C240" s="194" t="s">
        <v>433</v>
      </c>
      <c r="D240" s="187" t="s">
        <v>132</v>
      </c>
      <c r="E240" s="188">
        <v>1</v>
      </c>
      <c r="F240" s="189"/>
      <c r="G240" s="190">
        <f t="shared" si="21"/>
        <v>0</v>
      </c>
      <c r="H240" s="164"/>
      <c r="I240" s="160">
        <f t="shared" si="22"/>
        <v>0</v>
      </c>
      <c r="J240" s="164"/>
      <c r="K240" s="160">
        <f t="shared" si="23"/>
        <v>0</v>
      </c>
      <c r="L240" s="160">
        <v>21</v>
      </c>
      <c r="M240" s="160">
        <f t="shared" si="24"/>
        <v>0</v>
      </c>
      <c r="N240" s="160">
        <v>1.8E-3</v>
      </c>
      <c r="O240" s="160">
        <f t="shared" si="25"/>
        <v>0</v>
      </c>
      <c r="P240" s="160">
        <v>0</v>
      </c>
      <c r="Q240" s="160">
        <f t="shared" si="26"/>
        <v>0</v>
      </c>
      <c r="R240" s="160"/>
      <c r="S240" s="160" t="s">
        <v>133</v>
      </c>
      <c r="T240" s="160" t="s">
        <v>133</v>
      </c>
      <c r="U240" s="160">
        <v>0.53800000000000003</v>
      </c>
      <c r="V240" s="160">
        <f t="shared" si="27"/>
        <v>0.54</v>
      </c>
      <c r="W240" s="160"/>
      <c r="X240" s="160" t="s">
        <v>134</v>
      </c>
      <c r="Y240" s="150"/>
      <c r="Z240" s="150"/>
      <c r="AA240" s="150"/>
      <c r="AB240" s="150"/>
      <c r="AC240" s="150"/>
      <c r="AD240" s="150"/>
      <c r="AE240" s="150"/>
      <c r="AF240" s="150"/>
      <c r="AG240" s="150" t="s">
        <v>135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ht="20.399999999999999" outlineLevel="1" x14ac:dyDescent="0.25">
      <c r="A241" s="185">
        <v>118</v>
      </c>
      <c r="B241" s="186" t="s">
        <v>434</v>
      </c>
      <c r="C241" s="194" t="s">
        <v>435</v>
      </c>
      <c r="D241" s="187" t="s">
        <v>132</v>
      </c>
      <c r="E241" s="188">
        <v>3</v>
      </c>
      <c r="F241" s="189"/>
      <c r="G241" s="190">
        <f t="shared" si="21"/>
        <v>0</v>
      </c>
      <c r="H241" s="164"/>
      <c r="I241" s="160">
        <f t="shared" si="22"/>
        <v>0</v>
      </c>
      <c r="J241" s="164"/>
      <c r="K241" s="160">
        <f t="shared" si="23"/>
        <v>0</v>
      </c>
      <c r="L241" s="160">
        <v>21</v>
      </c>
      <c r="M241" s="160">
        <f t="shared" si="24"/>
        <v>0</v>
      </c>
      <c r="N241" s="160">
        <v>4.1399999999999996E-3</v>
      </c>
      <c r="O241" s="160">
        <f t="shared" si="25"/>
        <v>0.01</v>
      </c>
      <c r="P241" s="160">
        <v>0</v>
      </c>
      <c r="Q241" s="160">
        <f t="shared" si="26"/>
        <v>0</v>
      </c>
      <c r="R241" s="160"/>
      <c r="S241" s="160" t="s">
        <v>133</v>
      </c>
      <c r="T241" s="160" t="s">
        <v>133</v>
      </c>
      <c r="U241" s="160">
        <v>0.151</v>
      </c>
      <c r="V241" s="160">
        <f t="shared" si="27"/>
        <v>0.45</v>
      </c>
      <c r="W241" s="160"/>
      <c r="X241" s="160" t="s">
        <v>134</v>
      </c>
      <c r="Y241" s="150"/>
      <c r="Z241" s="150"/>
      <c r="AA241" s="150"/>
      <c r="AB241" s="150"/>
      <c r="AC241" s="150"/>
      <c r="AD241" s="150"/>
      <c r="AE241" s="150"/>
      <c r="AF241" s="150"/>
      <c r="AG241" s="150" t="s">
        <v>135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ht="20.399999999999999" outlineLevel="1" x14ac:dyDescent="0.25">
      <c r="A242" s="185">
        <v>119</v>
      </c>
      <c r="B242" s="186" t="s">
        <v>436</v>
      </c>
      <c r="C242" s="194" t="s">
        <v>437</v>
      </c>
      <c r="D242" s="187" t="s">
        <v>132</v>
      </c>
      <c r="E242" s="188">
        <v>4</v>
      </c>
      <c r="F242" s="189"/>
      <c r="G242" s="190">
        <f t="shared" si="21"/>
        <v>0</v>
      </c>
      <c r="H242" s="164"/>
      <c r="I242" s="160">
        <f t="shared" si="22"/>
        <v>0</v>
      </c>
      <c r="J242" s="164"/>
      <c r="K242" s="160">
        <f t="shared" si="23"/>
        <v>0</v>
      </c>
      <c r="L242" s="160">
        <v>21</v>
      </c>
      <c r="M242" s="160">
        <f t="shared" si="24"/>
        <v>0</v>
      </c>
      <c r="N242" s="160">
        <v>6.0400000000000002E-3</v>
      </c>
      <c r="O242" s="160">
        <f t="shared" si="25"/>
        <v>0.02</v>
      </c>
      <c r="P242" s="160">
        <v>0</v>
      </c>
      <c r="Q242" s="160">
        <f t="shared" si="26"/>
        <v>0</v>
      </c>
      <c r="R242" s="160"/>
      <c r="S242" s="160" t="s">
        <v>133</v>
      </c>
      <c r="T242" s="160" t="s">
        <v>133</v>
      </c>
      <c r="U242" s="160">
        <v>0.251</v>
      </c>
      <c r="V242" s="160">
        <f t="shared" si="27"/>
        <v>1</v>
      </c>
      <c r="W242" s="160"/>
      <c r="X242" s="160" t="s">
        <v>134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135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ht="20.399999999999999" outlineLevel="1" x14ac:dyDescent="0.25">
      <c r="A243" s="185">
        <v>120</v>
      </c>
      <c r="B243" s="186" t="s">
        <v>438</v>
      </c>
      <c r="C243" s="194" t="s">
        <v>439</v>
      </c>
      <c r="D243" s="187" t="s">
        <v>132</v>
      </c>
      <c r="E243" s="188">
        <v>12</v>
      </c>
      <c r="F243" s="189"/>
      <c r="G243" s="190">
        <f t="shared" si="21"/>
        <v>0</v>
      </c>
      <c r="H243" s="164"/>
      <c r="I243" s="160">
        <f t="shared" si="22"/>
        <v>0</v>
      </c>
      <c r="J243" s="164"/>
      <c r="K243" s="160">
        <f t="shared" si="23"/>
        <v>0</v>
      </c>
      <c r="L243" s="160">
        <v>21</v>
      </c>
      <c r="M243" s="160">
        <f t="shared" si="24"/>
        <v>0</v>
      </c>
      <c r="N243" s="160">
        <v>8.0000000000000004E-4</v>
      </c>
      <c r="O243" s="160">
        <f t="shared" si="25"/>
        <v>0.01</v>
      </c>
      <c r="P243" s="160">
        <v>0</v>
      </c>
      <c r="Q243" s="160">
        <f t="shared" si="26"/>
        <v>0</v>
      </c>
      <c r="R243" s="160"/>
      <c r="S243" s="160" t="s">
        <v>133</v>
      </c>
      <c r="T243" s="160" t="s">
        <v>133</v>
      </c>
      <c r="U243" s="160">
        <v>6.2E-2</v>
      </c>
      <c r="V243" s="160">
        <f t="shared" si="27"/>
        <v>0.74</v>
      </c>
      <c r="W243" s="160"/>
      <c r="X243" s="160" t="s">
        <v>134</v>
      </c>
      <c r="Y243" s="150"/>
      <c r="Z243" s="150"/>
      <c r="AA243" s="150"/>
      <c r="AB243" s="150"/>
      <c r="AC243" s="150"/>
      <c r="AD243" s="150"/>
      <c r="AE243" s="150"/>
      <c r="AF243" s="150"/>
      <c r="AG243" s="150" t="s">
        <v>135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0.399999999999999" outlineLevel="1" x14ac:dyDescent="0.25">
      <c r="A244" s="185">
        <v>121</v>
      </c>
      <c r="B244" s="186" t="s">
        <v>440</v>
      </c>
      <c r="C244" s="194" t="s">
        <v>441</v>
      </c>
      <c r="D244" s="187" t="s">
        <v>132</v>
      </c>
      <c r="E244" s="188">
        <v>5</v>
      </c>
      <c r="F244" s="189"/>
      <c r="G244" s="190">
        <f t="shared" si="21"/>
        <v>0</v>
      </c>
      <c r="H244" s="164"/>
      <c r="I244" s="160">
        <f t="shared" si="22"/>
        <v>0</v>
      </c>
      <c r="J244" s="164"/>
      <c r="K244" s="160">
        <f t="shared" si="23"/>
        <v>0</v>
      </c>
      <c r="L244" s="160">
        <v>21</v>
      </c>
      <c r="M244" s="160">
        <f t="shared" si="24"/>
        <v>0</v>
      </c>
      <c r="N244" s="160">
        <v>4.8000000000000001E-4</v>
      </c>
      <c r="O244" s="160">
        <f t="shared" si="25"/>
        <v>0</v>
      </c>
      <c r="P244" s="160">
        <v>0</v>
      </c>
      <c r="Q244" s="160">
        <f t="shared" si="26"/>
        <v>0</v>
      </c>
      <c r="R244" s="160"/>
      <c r="S244" s="160" t="s">
        <v>133</v>
      </c>
      <c r="T244" s="160" t="s">
        <v>133</v>
      </c>
      <c r="U244" s="160">
        <v>0.22700000000000001</v>
      </c>
      <c r="V244" s="160">
        <f t="shared" si="27"/>
        <v>1.1399999999999999</v>
      </c>
      <c r="W244" s="160"/>
      <c r="X244" s="160" t="s">
        <v>134</v>
      </c>
      <c r="Y244" s="150"/>
      <c r="Z244" s="150"/>
      <c r="AA244" s="150"/>
      <c r="AB244" s="150"/>
      <c r="AC244" s="150"/>
      <c r="AD244" s="150"/>
      <c r="AE244" s="150"/>
      <c r="AF244" s="150"/>
      <c r="AG244" s="150" t="s">
        <v>135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ht="20.399999999999999" outlineLevel="1" x14ac:dyDescent="0.25">
      <c r="A245" s="185">
        <v>122</v>
      </c>
      <c r="B245" s="186" t="s">
        <v>442</v>
      </c>
      <c r="C245" s="194" t="s">
        <v>443</v>
      </c>
      <c r="D245" s="187" t="s">
        <v>132</v>
      </c>
      <c r="E245" s="188">
        <v>3</v>
      </c>
      <c r="F245" s="189"/>
      <c r="G245" s="190">
        <f t="shared" si="21"/>
        <v>0</v>
      </c>
      <c r="H245" s="164"/>
      <c r="I245" s="160">
        <f t="shared" si="22"/>
        <v>0</v>
      </c>
      <c r="J245" s="164"/>
      <c r="K245" s="160">
        <f t="shared" si="23"/>
        <v>0</v>
      </c>
      <c r="L245" s="160">
        <v>21</v>
      </c>
      <c r="M245" s="160">
        <f t="shared" si="24"/>
        <v>0</v>
      </c>
      <c r="N245" s="160">
        <v>6.8000000000000005E-4</v>
      </c>
      <c r="O245" s="160">
        <f t="shared" si="25"/>
        <v>0</v>
      </c>
      <c r="P245" s="160">
        <v>0</v>
      </c>
      <c r="Q245" s="160">
        <f t="shared" si="26"/>
        <v>0</v>
      </c>
      <c r="R245" s="160"/>
      <c r="S245" s="160" t="s">
        <v>133</v>
      </c>
      <c r="T245" s="160" t="s">
        <v>133</v>
      </c>
      <c r="U245" s="160">
        <v>0.26900000000000002</v>
      </c>
      <c r="V245" s="160">
        <f t="shared" si="27"/>
        <v>0.81</v>
      </c>
      <c r="W245" s="160"/>
      <c r="X245" s="160" t="s">
        <v>134</v>
      </c>
      <c r="Y245" s="150"/>
      <c r="Z245" s="150"/>
      <c r="AA245" s="150"/>
      <c r="AB245" s="150"/>
      <c r="AC245" s="150"/>
      <c r="AD245" s="150"/>
      <c r="AE245" s="150"/>
      <c r="AF245" s="150"/>
      <c r="AG245" s="150" t="s">
        <v>135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ht="20.399999999999999" outlineLevel="1" x14ac:dyDescent="0.25">
      <c r="A246" s="185">
        <v>123</v>
      </c>
      <c r="B246" s="186" t="s">
        <v>444</v>
      </c>
      <c r="C246" s="194" t="s">
        <v>445</v>
      </c>
      <c r="D246" s="187" t="s">
        <v>132</v>
      </c>
      <c r="E246" s="188">
        <v>3</v>
      </c>
      <c r="F246" s="189"/>
      <c r="G246" s="190">
        <f t="shared" si="21"/>
        <v>0</v>
      </c>
      <c r="H246" s="164"/>
      <c r="I246" s="160">
        <f t="shared" si="22"/>
        <v>0</v>
      </c>
      <c r="J246" s="164"/>
      <c r="K246" s="160">
        <f t="shared" si="23"/>
        <v>0</v>
      </c>
      <c r="L246" s="160">
        <v>21</v>
      </c>
      <c r="M246" s="160">
        <f t="shared" si="24"/>
        <v>0</v>
      </c>
      <c r="N246" s="160">
        <v>1.0399999999999999E-3</v>
      </c>
      <c r="O246" s="160">
        <f t="shared" si="25"/>
        <v>0</v>
      </c>
      <c r="P246" s="160">
        <v>0</v>
      </c>
      <c r="Q246" s="160">
        <f t="shared" si="26"/>
        <v>0</v>
      </c>
      <c r="R246" s="160"/>
      <c r="S246" s="160" t="s">
        <v>133</v>
      </c>
      <c r="T246" s="160" t="s">
        <v>133</v>
      </c>
      <c r="U246" s="160">
        <v>0.35099999999999998</v>
      </c>
      <c r="V246" s="160">
        <f t="shared" si="27"/>
        <v>1.05</v>
      </c>
      <c r="W246" s="160"/>
      <c r="X246" s="160" t="s">
        <v>134</v>
      </c>
      <c r="Y246" s="150"/>
      <c r="Z246" s="150"/>
      <c r="AA246" s="150"/>
      <c r="AB246" s="150"/>
      <c r="AC246" s="150"/>
      <c r="AD246" s="150"/>
      <c r="AE246" s="150"/>
      <c r="AF246" s="150"/>
      <c r="AG246" s="150" t="s">
        <v>135</v>
      </c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ht="20.399999999999999" outlineLevel="1" x14ac:dyDescent="0.25">
      <c r="A247" s="185">
        <v>124</v>
      </c>
      <c r="B247" s="186" t="s">
        <v>446</v>
      </c>
      <c r="C247" s="194" t="s">
        <v>447</v>
      </c>
      <c r="D247" s="187" t="s">
        <v>132</v>
      </c>
      <c r="E247" s="188">
        <v>3</v>
      </c>
      <c r="F247" s="189"/>
      <c r="G247" s="190">
        <f t="shared" si="21"/>
        <v>0</v>
      </c>
      <c r="H247" s="164"/>
      <c r="I247" s="160">
        <f t="shared" si="22"/>
        <v>0</v>
      </c>
      <c r="J247" s="164"/>
      <c r="K247" s="160">
        <f t="shared" si="23"/>
        <v>0</v>
      </c>
      <c r="L247" s="160">
        <v>21</v>
      </c>
      <c r="M247" s="160">
        <f t="shared" si="24"/>
        <v>0</v>
      </c>
      <c r="N247" s="160">
        <v>1.6299999999999999E-3</v>
      </c>
      <c r="O247" s="160">
        <f t="shared" si="25"/>
        <v>0</v>
      </c>
      <c r="P247" s="160">
        <v>0</v>
      </c>
      <c r="Q247" s="160">
        <f t="shared" si="26"/>
        <v>0</v>
      </c>
      <c r="R247" s="160"/>
      <c r="S247" s="160" t="s">
        <v>133</v>
      </c>
      <c r="T247" s="160" t="s">
        <v>133</v>
      </c>
      <c r="U247" s="160">
        <v>0.42399999999999999</v>
      </c>
      <c r="V247" s="160">
        <f t="shared" si="27"/>
        <v>1.27</v>
      </c>
      <c r="W247" s="160"/>
      <c r="X247" s="160" t="s">
        <v>134</v>
      </c>
      <c r="Y247" s="150"/>
      <c r="Z247" s="150"/>
      <c r="AA247" s="150"/>
      <c r="AB247" s="150"/>
      <c r="AC247" s="150"/>
      <c r="AD247" s="150"/>
      <c r="AE247" s="150"/>
      <c r="AF247" s="150"/>
      <c r="AG247" s="150" t="s">
        <v>135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ht="20.399999999999999" outlineLevel="1" x14ac:dyDescent="0.25">
      <c r="A248" s="185">
        <v>125</v>
      </c>
      <c r="B248" s="186" t="s">
        <v>448</v>
      </c>
      <c r="C248" s="194" t="s">
        <v>449</v>
      </c>
      <c r="D248" s="187" t="s">
        <v>132</v>
      </c>
      <c r="E248" s="188">
        <v>14</v>
      </c>
      <c r="F248" s="189"/>
      <c r="G248" s="190">
        <f t="shared" si="21"/>
        <v>0</v>
      </c>
      <c r="H248" s="164"/>
      <c r="I248" s="160">
        <f t="shared" si="22"/>
        <v>0</v>
      </c>
      <c r="J248" s="164"/>
      <c r="K248" s="160">
        <f t="shared" si="23"/>
        <v>0</v>
      </c>
      <c r="L248" s="160">
        <v>21</v>
      </c>
      <c r="M248" s="160">
        <f t="shared" si="24"/>
        <v>0</v>
      </c>
      <c r="N248" s="160">
        <v>2.5999999999999998E-4</v>
      </c>
      <c r="O248" s="160">
        <f t="shared" si="25"/>
        <v>0</v>
      </c>
      <c r="P248" s="160">
        <v>0</v>
      </c>
      <c r="Q248" s="160">
        <f t="shared" si="26"/>
        <v>0</v>
      </c>
      <c r="R248" s="160"/>
      <c r="S248" s="160" t="s">
        <v>133</v>
      </c>
      <c r="T248" s="160" t="s">
        <v>133</v>
      </c>
      <c r="U248" s="160">
        <v>0.16500000000000001</v>
      </c>
      <c r="V248" s="160">
        <f t="shared" si="27"/>
        <v>2.31</v>
      </c>
      <c r="W248" s="160"/>
      <c r="X248" s="160" t="s">
        <v>134</v>
      </c>
      <c r="Y248" s="150"/>
      <c r="Z248" s="150"/>
      <c r="AA248" s="150"/>
      <c r="AB248" s="150"/>
      <c r="AC248" s="150"/>
      <c r="AD248" s="150"/>
      <c r="AE248" s="150"/>
      <c r="AF248" s="150"/>
      <c r="AG248" s="150" t="s">
        <v>135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ht="20.399999999999999" outlineLevel="1" x14ac:dyDescent="0.25">
      <c r="A249" s="185">
        <v>126</v>
      </c>
      <c r="B249" s="186" t="s">
        <v>450</v>
      </c>
      <c r="C249" s="194" t="s">
        <v>451</v>
      </c>
      <c r="D249" s="187" t="s">
        <v>132</v>
      </c>
      <c r="E249" s="188">
        <v>1</v>
      </c>
      <c r="F249" s="189"/>
      <c r="G249" s="190">
        <f t="shared" si="21"/>
        <v>0</v>
      </c>
      <c r="H249" s="164"/>
      <c r="I249" s="160">
        <f t="shared" si="22"/>
        <v>0</v>
      </c>
      <c r="J249" s="164"/>
      <c r="K249" s="160">
        <f t="shared" si="23"/>
        <v>0</v>
      </c>
      <c r="L249" s="160">
        <v>21</v>
      </c>
      <c r="M249" s="160">
        <f t="shared" si="24"/>
        <v>0</v>
      </c>
      <c r="N249" s="160">
        <v>2.7E-4</v>
      </c>
      <c r="O249" s="160">
        <f t="shared" si="25"/>
        <v>0</v>
      </c>
      <c r="P249" s="160">
        <v>0</v>
      </c>
      <c r="Q249" s="160">
        <f t="shared" si="26"/>
        <v>0</v>
      </c>
      <c r="R249" s="160"/>
      <c r="S249" s="160" t="s">
        <v>133</v>
      </c>
      <c r="T249" s="160" t="s">
        <v>133</v>
      </c>
      <c r="U249" s="160">
        <v>0.22700000000000001</v>
      </c>
      <c r="V249" s="160">
        <f t="shared" si="27"/>
        <v>0.23</v>
      </c>
      <c r="W249" s="160"/>
      <c r="X249" s="160" t="s">
        <v>134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135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20.399999999999999" outlineLevel="1" x14ac:dyDescent="0.25">
      <c r="A250" s="185">
        <v>127</v>
      </c>
      <c r="B250" s="186" t="s">
        <v>452</v>
      </c>
      <c r="C250" s="194" t="s">
        <v>453</v>
      </c>
      <c r="D250" s="187" t="s">
        <v>132</v>
      </c>
      <c r="E250" s="188">
        <v>1</v>
      </c>
      <c r="F250" s="189"/>
      <c r="G250" s="190">
        <f t="shared" si="21"/>
        <v>0</v>
      </c>
      <c r="H250" s="164"/>
      <c r="I250" s="160">
        <f t="shared" si="22"/>
        <v>0</v>
      </c>
      <c r="J250" s="164"/>
      <c r="K250" s="160">
        <f t="shared" si="23"/>
        <v>0</v>
      </c>
      <c r="L250" s="160">
        <v>21</v>
      </c>
      <c r="M250" s="160">
        <f t="shared" si="24"/>
        <v>0</v>
      </c>
      <c r="N250" s="160">
        <v>3.5E-4</v>
      </c>
      <c r="O250" s="160">
        <f t="shared" si="25"/>
        <v>0</v>
      </c>
      <c r="P250" s="160">
        <v>0</v>
      </c>
      <c r="Q250" s="160">
        <f t="shared" si="26"/>
        <v>0</v>
      </c>
      <c r="R250" s="160"/>
      <c r="S250" s="160" t="s">
        <v>133</v>
      </c>
      <c r="T250" s="160" t="s">
        <v>133</v>
      </c>
      <c r="U250" s="160">
        <v>0.26900000000000002</v>
      </c>
      <c r="V250" s="160">
        <f t="shared" si="27"/>
        <v>0.27</v>
      </c>
      <c r="W250" s="160"/>
      <c r="X250" s="160" t="s">
        <v>134</v>
      </c>
      <c r="Y250" s="150"/>
      <c r="Z250" s="150"/>
      <c r="AA250" s="150"/>
      <c r="AB250" s="150"/>
      <c r="AC250" s="150"/>
      <c r="AD250" s="150"/>
      <c r="AE250" s="150"/>
      <c r="AF250" s="150"/>
      <c r="AG250" s="150" t="s">
        <v>135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ht="20.399999999999999" outlineLevel="1" x14ac:dyDescent="0.25">
      <c r="A251" s="185">
        <v>128</v>
      </c>
      <c r="B251" s="186" t="s">
        <v>454</v>
      </c>
      <c r="C251" s="194" t="s">
        <v>455</v>
      </c>
      <c r="D251" s="187" t="s">
        <v>132</v>
      </c>
      <c r="E251" s="188">
        <v>1</v>
      </c>
      <c r="F251" s="189"/>
      <c r="G251" s="190">
        <f t="shared" si="21"/>
        <v>0</v>
      </c>
      <c r="H251" s="164"/>
      <c r="I251" s="160">
        <f t="shared" si="22"/>
        <v>0</v>
      </c>
      <c r="J251" s="164"/>
      <c r="K251" s="160">
        <f t="shared" si="23"/>
        <v>0</v>
      </c>
      <c r="L251" s="160">
        <v>21</v>
      </c>
      <c r="M251" s="160">
        <f t="shared" si="24"/>
        <v>0</v>
      </c>
      <c r="N251" s="160">
        <v>5.8E-4</v>
      </c>
      <c r="O251" s="160">
        <f t="shared" si="25"/>
        <v>0</v>
      </c>
      <c r="P251" s="160">
        <v>0</v>
      </c>
      <c r="Q251" s="160">
        <f t="shared" si="26"/>
        <v>0</v>
      </c>
      <c r="R251" s="160"/>
      <c r="S251" s="160" t="s">
        <v>133</v>
      </c>
      <c r="T251" s="160" t="s">
        <v>133</v>
      </c>
      <c r="U251" s="160">
        <v>0.35099999999999998</v>
      </c>
      <c r="V251" s="160">
        <f t="shared" si="27"/>
        <v>0.35</v>
      </c>
      <c r="W251" s="160"/>
      <c r="X251" s="160" t="s">
        <v>134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135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ht="20.399999999999999" outlineLevel="1" x14ac:dyDescent="0.25">
      <c r="A252" s="185">
        <v>129</v>
      </c>
      <c r="B252" s="186" t="s">
        <v>456</v>
      </c>
      <c r="C252" s="194" t="s">
        <v>457</v>
      </c>
      <c r="D252" s="187" t="s">
        <v>132</v>
      </c>
      <c r="E252" s="188">
        <v>1</v>
      </c>
      <c r="F252" s="189"/>
      <c r="G252" s="190">
        <f t="shared" si="21"/>
        <v>0</v>
      </c>
      <c r="H252" s="164"/>
      <c r="I252" s="160">
        <f t="shared" si="22"/>
        <v>0</v>
      </c>
      <c r="J252" s="164"/>
      <c r="K252" s="160">
        <f t="shared" si="23"/>
        <v>0</v>
      </c>
      <c r="L252" s="160">
        <v>21</v>
      </c>
      <c r="M252" s="160">
        <f t="shared" si="24"/>
        <v>0</v>
      </c>
      <c r="N252" s="160">
        <v>7.6999999999999996E-4</v>
      </c>
      <c r="O252" s="160">
        <f t="shared" si="25"/>
        <v>0</v>
      </c>
      <c r="P252" s="160">
        <v>0</v>
      </c>
      <c r="Q252" s="160">
        <f t="shared" si="26"/>
        <v>0</v>
      </c>
      <c r="R252" s="160"/>
      <c r="S252" s="160" t="s">
        <v>133</v>
      </c>
      <c r="T252" s="160" t="s">
        <v>133</v>
      </c>
      <c r="U252" s="160">
        <v>0.42399999999999999</v>
      </c>
      <c r="V252" s="160">
        <f t="shared" si="27"/>
        <v>0.42</v>
      </c>
      <c r="W252" s="160"/>
      <c r="X252" s="160" t="s">
        <v>134</v>
      </c>
      <c r="Y252" s="150"/>
      <c r="Z252" s="150"/>
      <c r="AA252" s="150"/>
      <c r="AB252" s="150"/>
      <c r="AC252" s="150"/>
      <c r="AD252" s="150"/>
      <c r="AE252" s="150"/>
      <c r="AF252" s="150"/>
      <c r="AG252" s="150" t="s">
        <v>135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ht="20.399999999999999" outlineLevel="1" x14ac:dyDescent="0.25">
      <c r="A253" s="185">
        <v>130</v>
      </c>
      <c r="B253" s="186" t="s">
        <v>458</v>
      </c>
      <c r="C253" s="194" t="s">
        <v>459</v>
      </c>
      <c r="D253" s="187" t="s">
        <v>132</v>
      </c>
      <c r="E253" s="188">
        <v>1</v>
      </c>
      <c r="F253" s="189"/>
      <c r="G253" s="190">
        <f t="shared" si="21"/>
        <v>0</v>
      </c>
      <c r="H253" s="164"/>
      <c r="I253" s="160">
        <f t="shared" si="22"/>
        <v>0</v>
      </c>
      <c r="J253" s="164"/>
      <c r="K253" s="160">
        <f t="shared" si="23"/>
        <v>0</v>
      </c>
      <c r="L253" s="160">
        <v>21</v>
      </c>
      <c r="M253" s="160">
        <f t="shared" si="24"/>
        <v>0</v>
      </c>
      <c r="N253" s="160">
        <v>4.6000000000000001E-4</v>
      </c>
      <c r="O253" s="160">
        <f t="shared" si="25"/>
        <v>0</v>
      </c>
      <c r="P253" s="160">
        <v>0</v>
      </c>
      <c r="Q253" s="160">
        <f t="shared" si="26"/>
        <v>0</v>
      </c>
      <c r="R253" s="160"/>
      <c r="S253" s="160" t="s">
        <v>133</v>
      </c>
      <c r="T253" s="160" t="s">
        <v>133</v>
      </c>
      <c r="U253" s="160">
        <v>0.22700000000000001</v>
      </c>
      <c r="V253" s="160">
        <f t="shared" si="27"/>
        <v>0.23</v>
      </c>
      <c r="W253" s="160"/>
      <c r="X253" s="160" t="s">
        <v>134</v>
      </c>
      <c r="Y253" s="150"/>
      <c r="Z253" s="150"/>
      <c r="AA253" s="150"/>
      <c r="AB253" s="150"/>
      <c r="AC253" s="150"/>
      <c r="AD253" s="150"/>
      <c r="AE253" s="150"/>
      <c r="AF253" s="150"/>
      <c r="AG253" s="150" t="s">
        <v>135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ht="20.399999999999999" outlineLevel="1" x14ac:dyDescent="0.25">
      <c r="A254" s="185">
        <v>131</v>
      </c>
      <c r="B254" s="186" t="s">
        <v>460</v>
      </c>
      <c r="C254" s="194" t="s">
        <v>461</v>
      </c>
      <c r="D254" s="187" t="s">
        <v>132</v>
      </c>
      <c r="E254" s="188">
        <v>1</v>
      </c>
      <c r="F254" s="189"/>
      <c r="G254" s="190">
        <f t="shared" si="21"/>
        <v>0</v>
      </c>
      <c r="H254" s="164"/>
      <c r="I254" s="160">
        <f t="shared" si="22"/>
        <v>0</v>
      </c>
      <c r="J254" s="164"/>
      <c r="K254" s="160">
        <f t="shared" si="23"/>
        <v>0</v>
      </c>
      <c r="L254" s="160">
        <v>21</v>
      </c>
      <c r="M254" s="160">
        <f t="shared" si="24"/>
        <v>0</v>
      </c>
      <c r="N254" s="160">
        <v>5.5999999999999995E-4</v>
      </c>
      <c r="O254" s="160">
        <f t="shared" si="25"/>
        <v>0</v>
      </c>
      <c r="P254" s="160">
        <v>0</v>
      </c>
      <c r="Q254" s="160">
        <f t="shared" si="26"/>
        <v>0</v>
      </c>
      <c r="R254" s="160"/>
      <c r="S254" s="160" t="s">
        <v>133</v>
      </c>
      <c r="T254" s="160" t="s">
        <v>133</v>
      </c>
      <c r="U254" s="160">
        <v>0.26900000000000002</v>
      </c>
      <c r="V254" s="160">
        <f t="shared" si="27"/>
        <v>0.27</v>
      </c>
      <c r="W254" s="160"/>
      <c r="X254" s="160" t="s">
        <v>134</v>
      </c>
      <c r="Y254" s="150"/>
      <c r="Z254" s="150"/>
      <c r="AA254" s="150"/>
      <c r="AB254" s="150"/>
      <c r="AC254" s="150"/>
      <c r="AD254" s="150"/>
      <c r="AE254" s="150"/>
      <c r="AF254" s="150"/>
      <c r="AG254" s="150" t="s">
        <v>135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ht="20.399999999999999" outlineLevel="1" x14ac:dyDescent="0.25">
      <c r="A255" s="185">
        <v>132</v>
      </c>
      <c r="B255" s="186" t="s">
        <v>462</v>
      </c>
      <c r="C255" s="194" t="s">
        <v>463</v>
      </c>
      <c r="D255" s="187" t="s">
        <v>132</v>
      </c>
      <c r="E255" s="188">
        <v>1</v>
      </c>
      <c r="F255" s="189"/>
      <c r="G255" s="190">
        <f t="shared" si="21"/>
        <v>0</v>
      </c>
      <c r="H255" s="164"/>
      <c r="I255" s="160">
        <f t="shared" si="22"/>
        <v>0</v>
      </c>
      <c r="J255" s="164"/>
      <c r="K255" s="160">
        <f t="shared" si="23"/>
        <v>0</v>
      </c>
      <c r="L255" s="160">
        <v>21</v>
      </c>
      <c r="M255" s="160">
        <f t="shared" si="24"/>
        <v>0</v>
      </c>
      <c r="N255" s="160">
        <v>8.4000000000000003E-4</v>
      </c>
      <c r="O255" s="160">
        <f t="shared" si="25"/>
        <v>0</v>
      </c>
      <c r="P255" s="160">
        <v>0</v>
      </c>
      <c r="Q255" s="160">
        <f t="shared" si="26"/>
        <v>0</v>
      </c>
      <c r="R255" s="160"/>
      <c r="S255" s="160" t="s">
        <v>133</v>
      </c>
      <c r="T255" s="160" t="s">
        <v>133</v>
      </c>
      <c r="U255" s="160">
        <v>0.35099999999999998</v>
      </c>
      <c r="V255" s="160">
        <f t="shared" si="27"/>
        <v>0.35</v>
      </c>
      <c r="W255" s="160"/>
      <c r="X255" s="160" t="s">
        <v>134</v>
      </c>
      <c r="Y255" s="150"/>
      <c r="Z255" s="150"/>
      <c r="AA255" s="150"/>
      <c r="AB255" s="150"/>
      <c r="AC255" s="150"/>
      <c r="AD255" s="150"/>
      <c r="AE255" s="150"/>
      <c r="AF255" s="150"/>
      <c r="AG255" s="150" t="s">
        <v>135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ht="20.399999999999999" outlineLevel="1" x14ac:dyDescent="0.25">
      <c r="A256" s="185">
        <v>133</v>
      </c>
      <c r="B256" s="186" t="s">
        <v>464</v>
      </c>
      <c r="C256" s="194" t="s">
        <v>465</v>
      </c>
      <c r="D256" s="187" t="s">
        <v>132</v>
      </c>
      <c r="E256" s="188">
        <v>1</v>
      </c>
      <c r="F256" s="189"/>
      <c r="G256" s="190">
        <f t="shared" si="21"/>
        <v>0</v>
      </c>
      <c r="H256" s="164"/>
      <c r="I256" s="160">
        <f t="shared" si="22"/>
        <v>0</v>
      </c>
      <c r="J256" s="164"/>
      <c r="K256" s="160">
        <f t="shared" si="23"/>
        <v>0</v>
      </c>
      <c r="L256" s="160">
        <v>21</v>
      </c>
      <c r="M256" s="160">
        <f t="shared" si="24"/>
        <v>0</v>
      </c>
      <c r="N256" s="160">
        <v>1.42E-3</v>
      </c>
      <c r="O256" s="160">
        <f t="shared" si="25"/>
        <v>0</v>
      </c>
      <c r="P256" s="160">
        <v>0</v>
      </c>
      <c r="Q256" s="160">
        <f t="shared" si="26"/>
        <v>0</v>
      </c>
      <c r="R256" s="160"/>
      <c r="S256" s="160" t="s">
        <v>133</v>
      </c>
      <c r="T256" s="160" t="s">
        <v>133</v>
      </c>
      <c r="U256" s="160">
        <v>0.42399999999999999</v>
      </c>
      <c r="V256" s="160">
        <f t="shared" si="27"/>
        <v>0.42</v>
      </c>
      <c r="W256" s="160"/>
      <c r="X256" s="160" t="s">
        <v>134</v>
      </c>
      <c r="Y256" s="150"/>
      <c r="Z256" s="150"/>
      <c r="AA256" s="150"/>
      <c r="AB256" s="150"/>
      <c r="AC256" s="150"/>
      <c r="AD256" s="150"/>
      <c r="AE256" s="150"/>
      <c r="AF256" s="150"/>
      <c r="AG256" s="150" t="s">
        <v>135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20.399999999999999" outlineLevel="1" x14ac:dyDescent="0.25">
      <c r="A257" s="179">
        <v>134</v>
      </c>
      <c r="B257" s="180" t="s">
        <v>466</v>
      </c>
      <c r="C257" s="195" t="s">
        <v>467</v>
      </c>
      <c r="D257" s="181" t="s">
        <v>152</v>
      </c>
      <c r="E257" s="182">
        <v>1</v>
      </c>
      <c r="F257" s="183"/>
      <c r="G257" s="184">
        <f t="shared" si="21"/>
        <v>0</v>
      </c>
      <c r="H257" s="164"/>
      <c r="I257" s="160">
        <f t="shared" si="22"/>
        <v>0</v>
      </c>
      <c r="J257" s="164"/>
      <c r="K257" s="160">
        <f t="shared" si="23"/>
        <v>0</v>
      </c>
      <c r="L257" s="160">
        <v>21</v>
      </c>
      <c r="M257" s="160">
        <f t="shared" si="24"/>
        <v>0</v>
      </c>
      <c r="N257" s="160">
        <v>0</v>
      </c>
      <c r="O257" s="160">
        <f t="shared" si="25"/>
        <v>0</v>
      </c>
      <c r="P257" s="160">
        <v>0</v>
      </c>
      <c r="Q257" s="160">
        <f t="shared" si="26"/>
        <v>0</v>
      </c>
      <c r="R257" s="160"/>
      <c r="S257" s="160" t="s">
        <v>153</v>
      </c>
      <c r="T257" s="160" t="s">
        <v>154</v>
      </c>
      <c r="U257" s="160">
        <v>0</v>
      </c>
      <c r="V257" s="160">
        <f t="shared" si="27"/>
        <v>0</v>
      </c>
      <c r="W257" s="160"/>
      <c r="X257" s="160" t="s">
        <v>134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135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5">
      <c r="A258" s="157"/>
      <c r="B258" s="158"/>
      <c r="C258" s="259" t="s">
        <v>468</v>
      </c>
      <c r="D258" s="260"/>
      <c r="E258" s="260"/>
      <c r="F258" s="260"/>
      <c r="G258" s="2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129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5">
      <c r="A259" s="157"/>
      <c r="B259" s="158"/>
      <c r="C259" s="261" t="s">
        <v>469</v>
      </c>
      <c r="D259" s="262"/>
      <c r="E259" s="262"/>
      <c r="F259" s="262"/>
      <c r="G259" s="262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129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ht="20.399999999999999" outlineLevel="1" x14ac:dyDescent="0.25">
      <c r="A260" s="179">
        <v>135</v>
      </c>
      <c r="B260" s="180" t="s">
        <v>470</v>
      </c>
      <c r="C260" s="195" t="s">
        <v>467</v>
      </c>
      <c r="D260" s="181" t="s">
        <v>152</v>
      </c>
      <c r="E260" s="182">
        <v>1</v>
      </c>
      <c r="F260" s="183"/>
      <c r="G260" s="184">
        <f>ROUND(E260*F260,2)</f>
        <v>0</v>
      </c>
      <c r="H260" s="164"/>
      <c r="I260" s="160">
        <f>ROUND(E260*H260,2)</f>
        <v>0</v>
      </c>
      <c r="J260" s="164"/>
      <c r="K260" s="160">
        <f>ROUND(E260*J260,2)</f>
        <v>0</v>
      </c>
      <c r="L260" s="160">
        <v>21</v>
      </c>
      <c r="M260" s="160">
        <f>G260*(1+L260/100)</f>
        <v>0</v>
      </c>
      <c r="N260" s="160">
        <v>0</v>
      </c>
      <c r="O260" s="160">
        <f>ROUND(E260*N260,2)</f>
        <v>0</v>
      </c>
      <c r="P260" s="160">
        <v>0</v>
      </c>
      <c r="Q260" s="160">
        <f>ROUND(E260*P260,2)</f>
        <v>0</v>
      </c>
      <c r="R260" s="160"/>
      <c r="S260" s="160" t="s">
        <v>153</v>
      </c>
      <c r="T260" s="160" t="s">
        <v>154</v>
      </c>
      <c r="U260" s="160">
        <v>0</v>
      </c>
      <c r="V260" s="160">
        <f>ROUND(E260*U260,2)</f>
        <v>0</v>
      </c>
      <c r="W260" s="160"/>
      <c r="X260" s="160" t="s">
        <v>134</v>
      </c>
      <c r="Y260" s="150"/>
      <c r="Z260" s="150"/>
      <c r="AA260" s="150"/>
      <c r="AB260" s="150"/>
      <c r="AC260" s="150"/>
      <c r="AD260" s="150"/>
      <c r="AE260" s="150"/>
      <c r="AF260" s="150"/>
      <c r="AG260" s="150" t="s">
        <v>135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5">
      <c r="A261" s="157"/>
      <c r="B261" s="158"/>
      <c r="C261" s="259" t="s">
        <v>471</v>
      </c>
      <c r="D261" s="260"/>
      <c r="E261" s="260"/>
      <c r="F261" s="260"/>
      <c r="G261" s="2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129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5">
      <c r="A262" s="157"/>
      <c r="B262" s="158"/>
      <c r="C262" s="261" t="s">
        <v>469</v>
      </c>
      <c r="D262" s="262"/>
      <c r="E262" s="262"/>
      <c r="F262" s="262"/>
      <c r="G262" s="262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129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ht="20.399999999999999" outlineLevel="1" x14ac:dyDescent="0.25">
      <c r="A263" s="179">
        <v>136</v>
      </c>
      <c r="B263" s="180" t="s">
        <v>472</v>
      </c>
      <c r="C263" s="195" t="s">
        <v>467</v>
      </c>
      <c r="D263" s="181" t="s">
        <v>152</v>
      </c>
      <c r="E263" s="182">
        <v>1</v>
      </c>
      <c r="F263" s="183"/>
      <c r="G263" s="184">
        <f>ROUND(E263*F263,2)</f>
        <v>0</v>
      </c>
      <c r="H263" s="164"/>
      <c r="I263" s="160">
        <f>ROUND(E263*H263,2)</f>
        <v>0</v>
      </c>
      <c r="J263" s="164"/>
      <c r="K263" s="160">
        <f>ROUND(E263*J263,2)</f>
        <v>0</v>
      </c>
      <c r="L263" s="160">
        <v>21</v>
      </c>
      <c r="M263" s="160">
        <f>G263*(1+L263/100)</f>
        <v>0</v>
      </c>
      <c r="N263" s="160">
        <v>0</v>
      </c>
      <c r="O263" s="160">
        <f>ROUND(E263*N263,2)</f>
        <v>0</v>
      </c>
      <c r="P263" s="160">
        <v>0</v>
      </c>
      <c r="Q263" s="160">
        <f>ROUND(E263*P263,2)</f>
        <v>0</v>
      </c>
      <c r="R263" s="160"/>
      <c r="S263" s="160" t="s">
        <v>153</v>
      </c>
      <c r="T263" s="160" t="s">
        <v>154</v>
      </c>
      <c r="U263" s="160">
        <v>0</v>
      </c>
      <c r="V263" s="160">
        <f>ROUND(E263*U263,2)</f>
        <v>0</v>
      </c>
      <c r="W263" s="160"/>
      <c r="X263" s="160" t="s">
        <v>134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135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5">
      <c r="A264" s="157"/>
      <c r="B264" s="158"/>
      <c r="C264" s="259" t="s">
        <v>471</v>
      </c>
      <c r="D264" s="260"/>
      <c r="E264" s="260"/>
      <c r="F264" s="260"/>
      <c r="G264" s="2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129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5">
      <c r="A265" s="157"/>
      <c r="B265" s="158"/>
      <c r="C265" s="261" t="s">
        <v>469</v>
      </c>
      <c r="D265" s="262"/>
      <c r="E265" s="262"/>
      <c r="F265" s="262"/>
      <c r="G265" s="262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129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ht="20.399999999999999" outlineLevel="1" x14ac:dyDescent="0.25">
      <c r="A266" s="179">
        <v>137</v>
      </c>
      <c r="B266" s="180" t="s">
        <v>473</v>
      </c>
      <c r="C266" s="195" t="s">
        <v>467</v>
      </c>
      <c r="D266" s="181" t="s">
        <v>152</v>
      </c>
      <c r="E266" s="182">
        <v>1</v>
      </c>
      <c r="F266" s="183"/>
      <c r="G266" s="184">
        <f>ROUND(E266*F266,2)</f>
        <v>0</v>
      </c>
      <c r="H266" s="164"/>
      <c r="I266" s="160">
        <f>ROUND(E266*H266,2)</f>
        <v>0</v>
      </c>
      <c r="J266" s="164"/>
      <c r="K266" s="160">
        <f>ROUND(E266*J266,2)</f>
        <v>0</v>
      </c>
      <c r="L266" s="160">
        <v>21</v>
      </c>
      <c r="M266" s="160">
        <f>G266*(1+L266/100)</f>
        <v>0</v>
      </c>
      <c r="N266" s="160">
        <v>0</v>
      </c>
      <c r="O266" s="160">
        <f>ROUND(E266*N266,2)</f>
        <v>0</v>
      </c>
      <c r="P266" s="160">
        <v>0</v>
      </c>
      <c r="Q266" s="160">
        <f>ROUND(E266*P266,2)</f>
        <v>0</v>
      </c>
      <c r="R266" s="160"/>
      <c r="S266" s="160" t="s">
        <v>153</v>
      </c>
      <c r="T266" s="160" t="s">
        <v>154</v>
      </c>
      <c r="U266" s="160">
        <v>0</v>
      </c>
      <c r="V266" s="160">
        <f>ROUND(E266*U266,2)</f>
        <v>0</v>
      </c>
      <c r="W266" s="160"/>
      <c r="X266" s="160" t="s">
        <v>134</v>
      </c>
      <c r="Y266" s="150"/>
      <c r="Z266" s="150"/>
      <c r="AA266" s="150"/>
      <c r="AB266" s="150"/>
      <c r="AC266" s="150"/>
      <c r="AD266" s="150"/>
      <c r="AE266" s="150"/>
      <c r="AF266" s="150"/>
      <c r="AG266" s="150" t="s">
        <v>135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5">
      <c r="A267" s="157"/>
      <c r="B267" s="158"/>
      <c r="C267" s="259" t="s">
        <v>474</v>
      </c>
      <c r="D267" s="260"/>
      <c r="E267" s="260"/>
      <c r="F267" s="260"/>
      <c r="G267" s="2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129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5">
      <c r="A268" s="157"/>
      <c r="B268" s="158"/>
      <c r="C268" s="261" t="s">
        <v>469</v>
      </c>
      <c r="D268" s="262"/>
      <c r="E268" s="262"/>
      <c r="F268" s="262"/>
      <c r="G268" s="262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129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ht="20.399999999999999" outlineLevel="1" x14ac:dyDescent="0.25">
      <c r="A269" s="179">
        <v>138</v>
      </c>
      <c r="B269" s="180" t="s">
        <v>475</v>
      </c>
      <c r="C269" s="195" t="s">
        <v>467</v>
      </c>
      <c r="D269" s="181" t="s">
        <v>152</v>
      </c>
      <c r="E269" s="182">
        <v>1</v>
      </c>
      <c r="F269" s="183"/>
      <c r="G269" s="184">
        <f>ROUND(E269*F269,2)</f>
        <v>0</v>
      </c>
      <c r="H269" s="164"/>
      <c r="I269" s="160">
        <f>ROUND(E269*H269,2)</f>
        <v>0</v>
      </c>
      <c r="J269" s="164"/>
      <c r="K269" s="160">
        <f>ROUND(E269*J269,2)</f>
        <v>0</v>
      </c>
      <c r="L269" s="160">
        <v>21</v>
      </c>
      <c r="M269" s="160">
        <f>G269*(1+L269/100)</f>
        <v>0</v>
      </c>
      <c r="N269" s="160">
        <v>0</v>
      </c>
      <c r="O269" s="160">
        <f>ROUND(E269*N269,2)</f>
        <v>0</v>
      </c>
      <c r="P269" s="160">
        <v>0</v>
      </c>
      <c r="Q269" s="160">
        <f>ROUND(E269*P269,2)</f>
        <v>0</v>
      </c>
      <c r="R269" s="160"/>
      <c r="S269" s="160" t="s">
        <v>153</v>
      </c>
      <c r="T269" s="160" t="s">
        <v>154</v>
      </c>
      <c r="U269" s="160">
        <v>0</v>
      </c>
      <c r="V269" s="160">
        <f>ROUND(E269*U269,2)</f>
        <v>0</v>
      </c>
      <c r="W269" s="160"/>
      <c r="X269" s="160" t="s">
        <v>134</v>
      </c>
      <c r="Y269" s="150"/>
      <c r="Z269" s="150"/>
      <c r="AA269" s="150"/>
      <c r="AB269" s="150"/>
      <c r="AC269" s="150"/>
      <c r="AD269" s="150"/>
      <c r="AE269" s="150"/>
      <c r="AF269" s="150"/>
      <c r="AG269" s="150" t="s">
        <v>135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5">
      <c r="A270" s="157"/>
      <c r="B270" s="158"/>
      <c r="C270" s="259" t="s">
        <v>474</v>
      </c>
      <c r="D270" s="260"/>
      <c r="E270" s="260"/>
      <c r="F270" s="260"/>
      <c r="G270" s="2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129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5">
      <c r="A271" s="157"/>
      <c r="B271" s="158"/>
      <c r="C271" s="261" t="s">
        <v>469</v>
      </c>
      <c r="D271" s="262"/>
      <c r="E271" s="262"/>
      <c r="F271" s="262"/>
      <c r="G271" s="262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129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0.399999999999999" outlineLevel="1" x14ac:dyDescent="0.25">
      <c r="A272" s="185">
        <v>139</v>
      </c>
      <c r="B272" s="186" t="s">
        <v>476</v>
      </c>
      <c r="C272" s="194" t="s">
        <v>477</v>
      </c>
      <c r="D272" s="187" t="s">
        <v>152</v>
      </c>
      <c r="E272" s="188">
        <v>2</v>
      </c>
      <c r="F272" s="189"/>
      <c r="G272" s="190">
        <f t="shared" ref="G272:G277" si="28">ROUND(E272*F272,2)</f>
        <v>0</v>
      </c>
      <c r="H272" s="164"/>
      <c r="I272" s="160">
        <f t="shared" ref="I272:I277" si="29">ROUND(E272*H272,2)</f>
        <v>0</v>
      </c>
      <c r="J272" s="164"/>
      <c r="K272" s="160">
        <f t="shared" ref="K272:K277" si="30">ROUND(E272*J272,2)</f>
        <v>0</v>
      </c>
      <c r="L272" s="160">
        <v>21</v>
      </c>
      <c r="M272" s="160">
        <f t="shared" ref="M272:M277" si="31">G272*(1+L272/100)</f>
        <v>0</v>
      </c>
      <c r="N272" s="160">
        <v>0</v>
      </c>
      <c r="O272" s="160">
        <f t="shared" ref="O272:O277" si="32">ROUND(E272*N272,2)</f>
        <v>0</v>
      </c>
      <c r="P272" s="160">
        <v>0</v>
      </c>
      <c r="Q272" s="160">
        <f t="shared" ref="Q272:Q277" si="33">ROUND(E272*P272,2)</f>
        <v>0</v>
      </c>
      <c r="R272" s="160"/>
      <c r="S272" s="160" t="s">
        <v>153</v>
      </c>
      <c r="T272" s="160" t="s">
        <v>154</v>
      </c>
      <c r="U272" s="160">
        <v>0</v>
      </c>
      <c r="V272" s="160">
        <f t="shared" ref="V272:V277" si="34">ROUND(E272*U272,2)</f>
        <v>0</v>
      </c>
      <c r="W272" s="160"/>
      <c r="X272" s="160" t="s">
        <v>134</v>
      </c>
      <c r="Y272" s="150"/>
      <c r="Z272" s="150"/>
      <c r="AA272" s="150"/>
      <c r="AB272" s="150"/>
      <c r="AC272" s="150"/>
      <c r="AD272" s="150"/>
      <c r="AE272" s="150"/>
      <c r="AF272" s="150"/>
      <c r="AG272" s="150" t="s">
        <v>135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0.399999999999999" outlineLevel="1" x14ac:dyDescent="0.25">
      <c r="A273" s="185">
        <v>140</v>
      </c>
      <c r="B273" s="186" t="s">
        <v>478</v>
      </c>
      <c r="C273" s="194" t="s">
        <v>479</v>
      </c>
      <c r="D273" s="187" t="s">
        <v>152</v>
      </c>
      <c r="E273" s="188">
        <v>1</v>
      </c>
      <c r="F273" s="189"/>
      <c r="G273" s="190">
        <f t="shared" si="28"/>
        <v>0</v>
      </c>
      <c r="H273" s="164"/>
      <c r="I273" s="160">
        <f t="shared" si="29"/>
        <v>0</v>
      </c>
      <c r="J273" s="164"/>
      <c r="K273" s="160">
        <f t="shared" si="30"/>
        <v>0</v>
      </c>
      <c r="L273" s="160">
        <v>21</v>
      </c>
      <c r="M273" s="160">
        <f t="shared" si="31"/>
        <v>0</v>
      </c>
      <c r="N273" s="160">
        <v>0</v>
      </c>
      <c r="O273" s="160">
        <f t="shared" si="32"/>
        <v>0</v>
      </c>
      <c r="P273" s="160">
        <v>0</v>
      </c>
      <c r="Q273" s="160">
        <f t="shared" si="33"/>
        <v>0</v>
      </c>
      <c r="R273" s="160"/>
      <c r="S273" s="160" t="s">
        <v>153</v>
      </c>
      <c r="T273" s="160" t="s">
        <v>154</v>
      </c>
      <c r="U273" s="160">
        <v>0</v>
      </c>
      <c r="V273" s="160">
        <f t="shared" si="34"/>
        <v>0</v>
      </c>
      <c r="W273" s="160"/>
      <c r="X273" s="160" t="s">
        <v>134</v>
      </c>
      <c r="Y273" s="150"/>
      <c r="Z273" s="150"/>
      <c r="AA273" s="150"/>
      <c r="AB273" s="150"/>
      <c r="AC273" s="150"/>
      <c r="AD273" s="150"/>
      <c r="AE273" s="150"/>
      <c r="AF273" s="150"/>
      <c r="AG273" s="150" t="s">
        <v>135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20.399999999999999" outlineLevel="1" x14ac:dyDescent="0.25">
      <c r="A274" s="185">
        <v>141</v>
      </c>
      <c r="B274" s="186" t="s">
        <v>480</v>
      </c>
      <c r="C274" s="194" t="s">
        <v>481</v>
      </c>
      <c r="D274" s="187" t="s">
        <v>152</v>
      </c>
      <c r="E274" s="188">
        <v>2</v>
      </c>
      <c r="F274" s="189"/>
      <c r="G274" s="190">
        <f t="shared" si="28"/>
        <v>0</v>
      </c>
      <c r="H274" s="164"/>
      <c r="I274" s="160">
        <f t="shared" si="29"/>
        <v>0</v>
      </c>
      <c r="J274" s="164"/>
      <c r="K274" s="160">
        <f t="shared" si="30"/>
        <v>0</v>
      </c>
      <c r="L274" s="160">
        <v>21</v>
      </c>
      <c r="M274" s="160">
        <f t="shared" si="31"/>
        <v>0</v>
      </c>
      <c r="N274" s="160">
        <v>0</v>
      </c>
      <c r="O274" s="160">
        <f t="shared" si="32"/>
        <v>0</v>
      </c>
      <c r="P274" s="160">
        <v>0</v>
      </c>
      <c r="Q274" s="160">
        <f t="shared" si="33"/>
        <v>0</v>
      </c>
      <c r="R274" s="160"/>
      <c r="S274" s="160" t="s">
        <v>153</v>
      </c>
      <c r="T274" s="160" t="s">
        <v>154</v>
      </c>
      <c r="U274" s="160">
        <v>0</v>
      </c>
      <c r="V274" s="160">
        <f t="shared" si="34"/>
        <v>0</v>
      </c>
      <c r="W274" s="160"/>
      <c r="X274" s="160" t="s">
        <v>134</v>
      </c>
      <c r="Y274" s="150"/>
      <c r="Z274" s="150"/>
      <c r="AA274" s="150"/>
      <c r="AB274" s="150"/>
      <c r="AC274" s="150"/>
      <c r="AD274" s="150"/>
      <c r="AE274" s="150"/>
      <c r="AF274" s="150"/>
      <c r="AG274" s="150" t="s">
        <v>135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ht="20.399999999999999" outlineLevel="1" x14ac:dyDescent="0.25">
      <c r="A275" s="185">
        <v>142</v>
      </c>
      <c r="B275" s="186" t="s">
        <v>482</v>
      </c>
      <c r="C275" s="194" t="s">
        <v>483</v>
      </c>
      <c r="D275" s="187" t="s">
        <v>152</v>
      </c>
      <c r="E275" s="188">
        <v>1</v>
      </c>
      <c r="F275" s="189"/>
      <c r="G275" s="190">
        <f t="shared" si="28"/>
        <v>0</v>
      </c>
      <c r="H275" s="164"/>
      <c r="I275" s="160">
        <f t="shared" si="29"/>
        <v>0</v>
      </c>
      <c r="J275" s="164"/>
      <c r="K275" s="160">
        <f t="shared" si="30"/>
        <v>0</v>
      </c>
      <c r="L275" s="160">
        <v>21</v>
      </c>
      <c r="M275" s="160">
        <f t="shared" si="31"/>
        <v>0</v>
      </c>
      <c r="N275" s="160">
        <v>0</v>
      </c>
      <c r="O275" s="160">
        <f t="shared" si="32"/>
        <v>0</v>
      </c>
      <c r="P275" s="160">
        <v>0</v>
      </c>
      <c r="Q275" s="160">
        <f t="shared" si="33"/>
        <v>0</v>
      </c>
      <c r="R275" s="160"/>
      <c r="S275" s="160" t="s">
        <v>153</v>
      </c>
      <c r="T275" s="160" t="s">
        <v>154</v>
      </c>
      <c r="U275" s="160">
        <v>0</v>
      </c>
      <c r="V275" s="160">
        <f t="shared" si="34"/>
        <v>0</v>
      </c>
      <c r="W275" s="160"/>
      <c r="X275" s="160" t="s">
        <v>134</v>
      </c>
      <c r="Y275" s="150"/>
      <c r="Z275" s="150"/>
      <c r="AA275" s="150"/>
      <c r="AB275" s="150"/>
      <c r="AC275" s="150"/>
      <c r="AD275" s="150"/>
      <c r="AE275" s="150"/>
      <c r="AF275" s="150"/>
      <c r="AG275" s="150" t="s">
        <v>135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ht="20.399999999999999" outlineLevel="1" x14ac:dyDescent="0.25">
      <c r="A276" s="179">
        <v>143</v>
      </c>
      <c r="B276" s="180" t="s">
        <v>484</v>
      </c>
      <c r="C276" s="195" t="s">
        <v>485</v>
      </c>
      <c r="D276" s="181" t="s">
        <v>152</v>
      </c>
      <c r="E276" s="182">
        <v>1</v>
      </c>
      <c r="F276" s="183"/>
      <c r="G276" s="184">
        <f t="shared" si="28"/>
        <v>0</v>
      </c>
      <c r="H276" s="164"/>
      <c r="I276" s="160">
        <f t="shared" si="29"/>
        <v>0</v>
      </c>
      <c r="J276" s="164"/>
      <c r="K276" s="160">
        <f t="shared" si="30"/>
        <v>0</v>
      </c>
      <c r="L276" s="160">
        <v>21</v>
      </c>
      <c r="M276" s="160">
        <f t="shared" si="31"/>
        <v>0</v>
      </c>
      <c r="N276" s="160">
        <v>0</v>
      </c>
      <c r="O276" s="160">
        <f t="shared" si="32"/>
        <v>0</v>
      </c>
      <c r="P276" s="160">
        <v>0</v>
      </c>
      <c r="Q276" s="160">
        <f t="shared" si="33"/>
        <v>0</v>
      </c>
      <c r="R276" s="160"/>
      <c r="S276" s="160" t="s">
        <v>153</v>
      </c>
      <c r="T276" s="160" t="s">
        <v>154</v>
      </c>
      <c r="U276" s="160">
        <v>0</v>
      </c>
      <c r="V276" s="160">
        <f t="shared" si="34"/>
        <v>0</v>
      </c>
      <c r="W276" s="160"/>
      <c r="X276" s="160" t="s">
        <v>134</v>
      </c>
      <c r="Y276" s="150"/>
      <c r="Z276" s="150"/>
      <c r="AA276" s="150"/>
      <c r="AB276" s="150"/>
      <c r="AC276" s="150"/>
      <c r="AD276" s="150"/>
      <c r="AE276" s="150"/>
      <c r="AF276" s="150"/>
      <c r="AG276" s="150" t="s">
        <v>135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5">
      <c r="A277" s="157">
        <v>144</v>
      </c>
      <c r="B277" s="158" t="s">
        <v>486</v>
      </c>
      <c r="C277" s="196" t="s">
        <v>487</v>
      </c>
      <c r="D277" s="159" t="s">
        <v>0</v>
      </c>
      <c r="E277" s="191"/>
      <c r="F277" s="164"/>
      <c r="G277" s="160">
        <f t="shared" si="28"/>
        <v>0</v>
      </c>
      <c r="H277" s="164"/>
      <c r="I277" s="160">
        <f t="shared" si="29"/>
        <v>0</v>
      </c>
      <c r="J277" s="164"/>
      <c r="K277" s="160">
        <f t="shared" si="30"/>
        <v>0</v>
      </c>
      <c r="L277" s="160">
        <v>21</v>
      </c>
      <c r="M277" s="160">
        <f t="shared" si="31"/>
        <v>0</v>
      </c>
      <c r="N277" s="160">
        <v>0</v>
      </c>
      <c r="O277" s="160">
        <f t="shared" si="32"/>
        <v>0</v>
      </c>
      <c r="P277" s="160">
        <v>0</v>
      </c>
      <c r="Q277" s="160">
        <f t="shared" si="33"/>
        <v>0</v>
      </c>
      <c r="R277" s="160"/>
      <c r="S277" s="160" t="s">
        <v>133</v>
      </c>
      <c r="T277" s="160" t="s">
        <v>133</v>
      </c>
      <c r="U277" s="160">
        <v>0</v>
      </c>
      <c r="V277" s="160">
        <f t="shared" si="34"/>
        <v>0</v>
      </c>
      <c r="W277" s="160"/>
      <c r="X277" s="160" t="s">
        <v>235</v>
      </c>
      <c r="Y277" s="150"/>
      <c r="Z277" s="150"/>
      <c r="AA277" s="150"/>
      <c r="AB277" s="150"/>
      <c r="AC277" s="150"/>
      <c r="AD277" s="150"/>
      <c r="AE277" s="150"/>
      <c r="AF277" s="150"/>
      <c r="AG277" s="150" t="s">
        <v>236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x14ac:dyDescent="0.25">
      <c r="A278" s="168" t="s">
        <v>126</v>
      </c>
      <c r="B278" s="169" t="s">
        <v>88</v>
      </c>
      <c r="C278" s="197" t="s">
        <v>89</v>
      </c>
      <c r="D278" s="170"/>
      <c r="E278" s="171"/>
      <c r="F278" s="172"/>
      <c r="G278" s="173">
        <f>SUMIF(AG279:AG287,"&lt;&gt;NOR",G279:G287)</f>
        <v>0</v>
      </c>
      <c r="H278" s="167"/>
      <c r="I278" s="167">
        <f>SUM(I279:I287)</f>
        <v>0</v>
      </c>
      <c r="J278" s="167"/>
      <c r="K278" s="167">
        <f>SUM(K279:K287)</f>
        <v>0</v>
      </c>
      <c r="L278" s="167"/>
      <c r="M278" s="167">
        <f>SUM(M279:M287)</f>
        <v>0</v>
      </c>
      <c r="N278" s="167"/>
      <c r="O278" s="167">
        <f>SUM(O279:O287)</f>
        <v>0</v>
      </c>
      <c r="P278" s="167"/>
      <c r="Q278" s="167">
        <f>SUM(Q279:Q287)</f>
        <v>0</v>
      </c>
      <c r="R278" s="167"/>
      <c r="S278" s="167"/>
      <c r="T278" s="167"/>
      <c r="U278" s="167"/>
      <c r="V278" s="167">
        <f>SUM(V279:V287)</f>
        <v>0</v>
      </c>
      <c r="W278" s="167"/>
      <c r="X278" s="167"/>
      <c r="AG278" t="s">
        <v>127</v>
      </c>
    </row>
    <row r="279" spans="1:60" ht="20.399999999999999" outlineLevel="1" x14ac:dyDescent="0.25">
      <c r="A279" s="185">
        <v>145</v>
      </c>
      <c r="B279" s="186" t="s">
        <v>488</v>
      </c>
      <c r="C279" s="194" t="s">
        <v>489</v>
      </c>
      <c r="D279" s="187" t="s">
        <v>152</v>
      </c>
      <c r="E279" s="188">
        <v>6</v>
      </c>
      <c r="F279" s="189"/>
      <c r="G279" s="190">
        <f t="shared" ref="G279:G287" si="35">ROUND(E279*F279,2)</f>
        <v>0</v>
      </c>
      <c r="H279" s="164"/>
      <c r="I279" s="160">
        <f t="shared" ref="I279:I287" si="36">ROUND(E279*H279,2)</f>
        <v>0</v>
      </c>
      <c r="J279" s="164"/>
      <c r="K279" s="160">
        <f t="shared" ref="K279:K287" si="37">ROUND(E279*J279,2)</f>
        <v>0</v>
      </c>
      <c r="L279" s="160">
        <v>21</v>
      </c>
      <c r="M279" s="160">
        <f t="shared" ref="M279:M287" si="38">G279*(1+L279/100)</f>
        <v>0</v>
      </c>
      <c r="N279" s="160">
        <v>0</v>
      </c>
      <c r="O279" s="160">
        <f t="shared" ref="O279:O287" si="39">ROUND(E279*N279,2)</f>
        <v>0</v>
      </c>
      <c r="P279" s="160">
        <v>0</v>
      </c>
      <c r="Q279" s="160">
        <f t="shared" ref="Q279:Q287" si="40">ROUND(E279*P279,2)</f>
        <v>0</v>
      </c>
      <c r="R279" s="160"/>
      <c r="S279" s="160" t="s">
        <v>153</v>
      </c>
      <c r="T279" s="160" t="s">
        <v>154</v>
      </c>
      <c r="U279" s="160">
        <v>0</v>
      </c>
      <c r="V279" s="160">
        <f t="shared" ref="V279:V287" si="41">ROUND(E279*U279,2)</f>
        <v>0</v>
      </c>
      <c r="W279" s="160"/>
      <c r="X279" s="160" t="s">
        <v>134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135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ht="20.399999999999999" outlineLevel="1" x14ac:dyDescent="0.25">
      <c r="A280" s="185">
        <v>146</v>
      </c>
      <c r="B280" s="186" t="s">
        <v>490</v>
      </c>
      <c r="C280" s="194" t="s">
        <v>491</v>
      </c>
      <c r="D280" s="187" t="s">
        <v>152</v>
      </c>
      <c r="E280" s="188">
        <v>2</v>
      </c>
      <c r="F280" s="189"/>
      <c r="G280" s="190">
        <f t="shared" si="35"/>
        <v>0</v>
      </c>
      <c r="H280" s="164"/>
      <c r="I280" s="160">
        <f t="shared" si="36"/>
        <v>0</v>
      </c>
      <c r="J280" s="164"/>
      <c r="K280" s="160">
        <f t="shared" si="37"/>
        <v>0</v>
      </c>
      <c r="L280" s="160">
        <v>21</v>
      </c>
      <c r="M280" s="160">
        <f t="shared" si="38"/>
        <v>0</v>
      </c>
      <c r="N280" s="160">
        <v>0</v>
      </c>
      <c r="O280" s="160">
        <f t="shared" si="39"/>
        <v>0</v>
      </c>
      <c r="P280" s="160">
        <v>0</v>
      </c>
      <c r="Q280" s="160">
        <f t="shared" si="40"/>
        <v>0</v>
      </c>
      <c r="R280" s="160"/>
      <c r="S280" s="160" t="s">
        <v>153</v>
      </c>
      <c r="T280" s="160" t="s">
        <v>154</v>
      </c>
      <c r="U280" s="160">
        <v>0</v>
      </c>
      <c r="V280" s="160">
        <f t="shared" si="41"/>
        <v>0</v>
      </c>
      <c r="W280" s="160"/>
      <c r="X280" s="160" t="s">
        <v>134</v>
      </c>
      <c r="Y280" s="150"/>
      <c r="Z280" s="150"/>
      <c r="AA280" s="150"/>
      <c r="AB280" s="150"/>
      <c r="AC280" s="150"/>
      <c r="AD280" s="150"/>
      <c r="AE280" s="150"/>
      <c r="AF280" s="150"/>
      <c r="AG280" s="150" t="s">
        <v>135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ht="20.399999999999999" outlineLevel="1" x14ac:dyDescent="0.25">
      <c r="A281" s="185">
        <v>147</v>
      </c>
      <c r="B281" s="186" t="s">
        <v>492</v>
      </c>
      <c r="C281" s="194" t="s">
        <v>493</v>
      </c>
      <c r="D281" s="187" t="s">
        <v>152</v>
      </c>
      <c r="E281" s="188">
        <v>2</v>
      </c>
      <c r="F281" s="189"/>
      <c r="G281" s="190">
        <f t="shared" si="35"/>
        <v>0</v>
      </c>
      <c r="H281" s="164"/>
      <c r="I281" s="160">
        <f t="shared" si="36"/>
        <v>0</v>
      </c>
      <c r="J281" s="164"/>
      <c r="K281" s="160">
        <f t="shared" si="37"/>
        <v>0</v>
      </c>
      <c r="L281" s="160">
        <v>21</v>
      </c>
      <c r="M281" s="160">
        <f t="shared" si="38"/>
        <v>0</v>
      </c>
      <c r="N281" s="160">
        <v>0</v>
      </c>
      <c r="O281" s="160">
        <f t="shared" si="39"/>
        <v>0</v>
      </c>
      <c r="P281" s="160">
        <v>0</v>
      </c>
      <c r="Q281" s="160">
        <f t="shared" si="40"/>
        <v>0</v>
      </c>
      <c r="R281" s="160"/>
      <c r="S281" s="160" t="s">
        <v>153</v>
      </c>
      <c r="T281" s="160" t="s">
        <v>154</v>
      </c>
      <c r="U281" s="160">
        <v>0</v>
      </c>
      <c r="V281" s="160">
        <f t="shared" si="41"/>
        <v>0</v>
      </c>
      <c r="W281" s="160"/>
      <c r="X281" s="160" t="s">
        <v>134</v>
      </c>
      <c r="Y281" s="150"/>
      <c r="Z281" s="150"/>
      <c r="AA281" s="150"/>
      <c r="AB281" s="150"/>
      <c r="AC281" s="150"/>
      <c r="AD281" s="150"/>
      <c r="AE281" s="150"/>
      <c r="AF281" s="150"/>
      <c r="AG281" s="150" t="s">
        <v>135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ht="20.399999999999999" outlineLevel="1" x14ac:dyDescent="0.25">
      <c r="A282" s="185">
        <v>148</v>
      </c>
      <c r="B282" s="186" t="s">
        <v>494</v>
      </c>
      <c r="C282" s="194" t="s">
        <v>495</v>
      </c>
      <c r="D282" s="187" t="s">
        <v>152</v>
      </c>
      <c r="E282" s="188">
        <v>4</v>
      </c>
      <c r="F282" s="189"/>
      <c r="G282" s="190">
        <f t="shared" si="35"/>
        <v>0</v>
      </c>
      <c r="H282" s="164"/>
      <c r="I282" s="160">
        <f t="shared" si="36"/>
        <v>0</v>
      </c>
      <c r="J282" s="164"/>
      <c r="K282" s="160">
        <f t="shared" si="37"/>
        <v>0</v>
      </c>
      <c r="L282" s="160">
        <v>21</v>
      </c>
      <c r="M282" s="160">
        <f t="shared" si="38"/>
        <v>0</v>
      </c>
      <c r="N282" s="160">
        <v>0</v>
      </c>
      <c r="O282" s="160">
        <f t="shared" si="39"/>
        <v>0</v>
      </c>
      <c r="P282" s="160">
        <v>0</v>
      </c>
      <c r="Q282" s="160">
        <f t="shared" si="40"/>
        <v>0</v>
      </c>
      <c r="R282" s="160"/>
      <c r="S282" s="160" t="s">
        <v>153</v>
      </c>
      <c r="T282" s="160" t="s">
        <v>154</v>
      </c>
      <c r="U282" s="160">
        <v>0</v>
      </c>
      <c r="V282" s="160">
        <f t="shared" si="41"/>
        <v>0</v>
      </c>
      <c r="W282" s="160"/>
      <c r="X282" s="160" t="s">
        <v>134</v>
      </c>
      <c r="Y282" s="150"/>
      <c r="Z282" s="150"/>
      <c r="AA282" s="150"/>
      <c r="AB282" s="150"/>
      <c r="AC282" s="150"/>
      <c r="AD282" s="150"/>
      <c r="AE282" s="150"/>
      <c r="AF282" s="150"/>
      <c r="AG282" s="150" t="s">
        <v>135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ht="20.399999999999999" outlineLevel="1" x14ac:dyDescent="0.25">
      <c r="A283" s="185">
        <v>149</v>
      </c>
      <c r="B283" s="186" t="s">
        <v>496</v>
      </c>
      <c r="C283" s="194" t="s">
        <v>497</v>
      </c>
      <c r="D283" s="187" t="s">
        <v>152</v>
      </c>
      <c r="E283" s="188">
        <v>5</v>
      </c>
      <c r="F283" s="189"/>
      <c r="G283" s="190">
        <f t="shared" si="35"/>
        <v>0</v>
      </c>
      <c r="H283" s="164"/>
      <c r="I283" s="160">
        <f t="shared" si="36"/>
        <v>0</v>
      </c>
      <c r="J283" s="164"/>
      <c r="K283" s="160">
        <f t="shared" si="37"/>
        <v>0</v>
      </c>
      <c r="L283" s="160">
        <v>21</v>
      </c>
      <c r="M283" s="160">
        <f t="shared" si="38"/>
        <v>0</v>
      </c>
      <c r="N283" s="160">
        <v>0</v>
      </c>
      <c r="O283" s="160">
        <f t="shared" si="39"/>
        <v>0</v>
      </c>
      <c r="P283" s="160">
        <v>0</v>
      </c>
      <c r="Q283" s="160">
        <f t="shared" si="40"/>
        <v>0</v>
      </c>
      <c r="R283" s="160"/>
      <c r="S283" s="160" t="s">
        <v>153</v>
      </c>
      <c r="T283" s="160" t="s">
        <v>154</v>
      </c>
      <c r="U283" s="160">
        <v>0</v>
      </c>
      <c r="V283" s="160">
        <f t="shared" si="41"/>
        <v>0</v>
      </c>
      <c r="W283" s="160"/>
      <c r="X283" s="160" t="s">
        <v>134</v>
      </c>
      <c r="Y283" s="150"/>
      <c r="Z283" s="150"/>
      <c r="AA283" s="150"/>
      <c r="AB283" s="150"/>
      <c r="AC283" s="150"/>
      <c r="AD283" s="150"/>
      <c r="AE283" s="150"/>
      <c r="AF283" s="150"/>
      <c r="AG283" s="150" t="s">
        <v>135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ht="20.399999999999999" outlineLevel="1" x14ac:dyDescent="0.25">
      <c r="A284" s="185">
        <v>150</v>
      </c>
      <c r="B284" s="186" t="s">
        <v>498</v>
      </c>
      <c r="C284" s="194" t="s">
        <v>499</v>
      </c>
      <c r="D284" s="187" t="s">
        <v>152</v>
      </c>
      <c r="E284" s="188">
        <v>10</v>
      </c>
      <c r="F284" s="189"/>
      <c r="G284" s="190">
        <f t="shared" si="35"/>
        <v>0</v>
      </c>
      <c r="H284" s="164"/>
      <c r="I284" s="160">
        <f t="shared" si="36"/>
        <v>0</v>
      </c>
      <c r="J284" s="164"/>
      <c r="K284" s="160">
        <f t="shared" si="37"/>
        <v>0</v>
      </c>
      <c r="L284" s="160">
        <v>21</v>
      </c>
      <c r="M284" s="160">
        <f t="shared" si="38"/>
        <v>0</v>
      </c>
      <c r="N284" s="160">
        <v>0</v>
      </c>
      <c r="O284" s="160">
        <f t="shared" si="39"/>
        <v>0</v>
      </c>
      <c r="P284" s="160">
        <v>0</v>
      </c>
      <c r="Q284" s="160">
        <f t="shared" si="40"/>
        <v>0</v>
      </c>
      <c r="R284" s="160"/>
      <c r="S284" s="160" t="s">
        <v>153</v>
      </c>
      <c r="T284" s="160" t="s">
        <v>154</v>
      </c>
      <c r="U284" s="160">
        <v>0</v>
      </c>
      <c r="V284" s="160">
        <f t="shared" si="41"/>
        <v>0</v>
      </c>
      <c r="W284" s="160"/>
      <c r="X284" s="160" t="s">
        <v>134</v>
      </c>
      <c r="Y284" s="150"/>
      <c r="Z284" s="150"/>
      <c r="AA284" s="150"/>
      <c r="AB284" s="150"/>
      <c r="AC284" s="150"/>
      <c r="AD284" s="150"/>
      <c r="AE284" s="150"/>
      <c r="AF284" s="150"/>
      <c r="AG284" s="150" t="s">
        <v>135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ht="20.399999999999999" outlineLevel="1" x14ac:dyDescent="0.25">
      <c r="A285" s="185">
        <v>151</v>
      </c>
      <c r="B285" s="186" t="s">
        <v>500</v>
      </c>
      <c r="C285" s="194" t="s">
        <v>501</v>
      </c>
      <c r="D285" s="187" t="s">
        <v>149</v>
      </c>
      <c r="E285" s="188">
        <v>150</v>
      </c>
      <c r="F285" s="189"/>
      <c r="G285" s="190">
        <f t="shared" si="35"/>
        <v>0</v>
      </c>
      <c r="H285" s="164"/>
      <c r="I285" s="160">
        <f t="shared" si="36"/>
        <v>0</v>
      </c>
      <c r="J285" s="164"/>
      <c r="K285" s="160">
        <f t="shared" si="37"/>
        <v>0</v>
      </c>
      <c r="L285" s="160">
        <v>21</v>
      </c>
      <c r="M285" s="160">
        <f t="shared" si="38"/>
        <v>0</v>
      </c>
      <c r="N285" s="160">
        <v>0</v>
      </c>
      <c r="O285" s="160">
        <f t="shared" si="39"/>
        <v>0</v>
      </c>
      <c r="P285" s="160">
        <v>0</v>
      </c>
      <c r="Q285" s="160">
        <f t="shared" si="40"/>
        <v>0</v>
      </c>
      <c r="R285" s="160"/>
      <c r="S285" s="160" t="s">
        <v>153</v>
      </c>
      <c r="T285" s="160" t="s">
        <v>154</v>
      </c>
      <c r="U285" s="160">
        <v>0</v>
      </c>
      <c r="V285" s="160">
        <f t="shared" si="41"/>
        <v>0</v>
      </c>
      <c r="W285" s="160"/>
      <c r="X285" s="160" t="s">
        <v>134</v>
      </c>
      <c r="Y285" s="150"/>
      <c r="Z285" s="150"/>
      <c r="AA285" s="150"/>
      <c r="AB285" s="150"/>
      <c r="AC285" s="150"/>
      <c r="AD285" s="150"/>
      <c r="AE285" s="150"/>
      <c r="AF285" s="150"/>
      <c r="AG285" s="150" t="s">
        <v>135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5">
      <c r="A286" s="179">
        <v>152</v>
      </c>
      <c r="B286" s="180" t="s">
        <v>502</v>
      </c>
      <c r="C286" s="195" t="s">
        <v>232</v>
      </c>
      <c r="D286" s="181" t="s">
        <v>230</v>
      </c>
      <c r="E286" s="182">
        <v>1</v>
      </c>
      <c r="F286" s="183"/>
      <c r="G286" s="184">
        <f t="shared" si="35"/>
        <v>0</v>
      </c>
      <c r="H286" s="164"/>
      <c r="I286" s="160">
        <f t="shared" si="36"/>
        <v>0</v>
      </c>
      <c r="J286" s="164"/>
      <c r="K286" s="160">
        <f t="shared" si="37"/>
        <v>0</v>
      </c>
      <c r="L286" s="160">
        <v>21</v>
      </c>
      <c r="M286" s="160">
        <f t="shared" si="38"/>
        <v>0</v>
      </c>
      <c r="N286" s="160">
        <v>0</v>
      </c>
      <c r="O286" s="160">
        <f t="shared" si="39"/>
        <v>0</v>
      </c>
      <c r="P286" s="160">
        <v>0</v>
      </c>
      <c r="Q286" s="160">
        <f t="shared" si="40"/>
        <v>0</v>
      </c>
      <c r="R286" s="160"/>
      <c r="S286" s="160" t="s">
        <v>153</v>
      </c>
      <c r="T286" s="160" t="s">
        <v>154</v>
      </c>
      <c r="U286" s="160">
        <v>0</v>
      </c>
      <c r="V286" s="160">
        <f t="shared" si="41"/>
        <v>0</v>
      </c>
      <c r="W286" s="160"/>
      <c r="X286" s="160" t="s">
        <v>134</v>
      </c>
      <c r="Y286" s="150"/>
      <c r="Z286" s="150"/>
      <c r="AA286" s="150"/>
      <c r="AB286" s="150"/>
      <c r="AC286" s="150"/>
      <c r="AD286" s="150"/>
      <c r="AE286" s="150"/>
      <c r="AF286" s="150"/>
      <c r="AG286" s="150" t="s">
        <v>135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5">
      <c r="A287" s="157">
        <v>153</v>
      </c>
      <c r="B287" s="158" t="s">
        <v>503</v>
      </c>
      <c r="C287" s="196" t="s">
        <v>504</v>
      </c>
      <c r="D287" s="159" t="s">
        <v>0</v>
      </c>
      <c r="E287" s="191"/>
      <c r="F287" s="164"/>
      <c r="G287" s="160">
        <f t="shared" si="35"/>
        <v>0</v>
      </c>
      <c r="H287" s="164"/>
      <c r="I287" s="160">
        <f t="shared" si="36"/>
        <v>0</v>
      </c>
      <c r="J287" s="164"/>
      <c r="K287" s="160">
        <f t="shared" si="37"/>
        <v>0</v>
      </c>
      <c r="L287" s="160">
        <v>21</v>
      </c>
      <c r="M287" s="160">
        <f t="shared" si="38"/>
        <v>0</v>
      </c>
      <c r="N287" s="160">
        <v>0</v>
      </c>
      <c r="O287" s="160">
        <f t="shared" si="39"/>
        <v>0</v>
      </c>
      <c r="P287" s="160">
        <v>0</v>
      </c>
      <c r="Q287" s="160">
        <f t="shared" si="40"/>
        <v>0</v>
      </c>
      <c r="R287" s="160"/>
      <c r="S287" s="160" t="s">
        <v>133</v>
      </c>
      <c r="T287" s="160" t="s">
        <v>133</v>
      </c>
      <c r="U287" s="160">
        <v>0</v>
      </c>
      <c r="V287" s="160">
        <f t="shared" si="41"/>
        <v>0</v>
      </c>
      <c r="W287" s="160"/>
      <c r="X287" s="160" t="s">
        <v>235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236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x14ac:dyDescent="0.25">
      <c r="A288" s="168" t="s">
        <v>126</v>
      </c>
      <c r="B288" s="169" t="s">
        <v>90</v>
      </c>
      <c r="C288" s="197" t="s">
        <v>91</v>
      </c>
      <c r="D288" s="170"/>
      <c r="E288" s="171"/>
      <c r="F288" s="172"/>
      <c r="G288" s="173">
        <f>SUMIF(AG289:AG292,"&lt;&gt;NOR",G289:G292)</f>
        <v>0</v>
      </c>
      <c r="H288" s="167"/>
      <c r="I288" s="167">
        <f>SUM(I289:I292)</f>
        <v>0</v>
      </c>
      <c r="J288" s="167"/>
      <c r="K288" s="167">
        <f>SUM(K289:K292)</f>
        <v>0</v>
      </c>
      <c r="L288" s="167"/>
      <c r="M288" s="167">
        <f>SUM(M289:M292)</f>
        <v>0</v>
      </c>
      <c r="N288" s="167"/>
      <c r="O288" s="167">
        <f>SUM(O289:O292)</f>
        <v>0.02</v>
      </c>
      <c r="P288" s="167"/>
      <c r="Q288" s="167">
        <f>SUM(Q289:Q292)</f>
        <v>0</v>
      </c>
      <c r="R288" s="167"/>
      <c r="S288" s="167"/>
      <c r="T288" s="167"/>
      <c r="U288" s="167"/>
      <c r="V288" s="167">
        <f>SUM(V289:V292)</f>
        <v>21.09</v>
      </c>
      <c r="W288" s="167"/>
      <c r="X288" s="167"/>
      <c r="AG288" t="s">
        <v>127</v>
      </c>
    </row>
    <row r="289" spans="1:60" outlineLevel="1" x14ac:dyDescent="0.25">
      <c r="A289" s="179">
        <v>154</v>
      </c>
      <c r="B289" s="180" t="s">
        <v>505</v>
      </c>
      <c r="C289" s="195" t="s">
        <v>506</v>
      </c>
      <c r="D289" s="181" t="s">
        <v>507</v>
      </c>
      <c r="E289" s="182">
        <v>30</v>
      </c>
      <c r="F289" s="183"/>
      <c r="G289" s="184">
        <f>ROUND(E289*F289,2)</f>
        <v>0</v>
      </c>
      <c r="H289" s="164"/>
      <c r="I289" s="160">
        <f>ROUND(E289*H289,2)</f>
        <v>0</v>
      </c>
      <c r="J289" s="164"/>
      <c r="K289" s="160">
        <f>ROUND(E289*J289,2)</f>
        <v>0</v>
      </c>
      <c r="L289" s="160">
        <v>21</v>
      </c>
      <c r="M289" s="160">
        <f>G289*(1+L289/100)</f>
        <v>0</v>
      </c>
      <c r="N289" s="160">
        <v>4.2000000000000002E-4</v>
      </c>
      <c r="O289" s="160">
        <f>ROUND(E289*N289,2)</f>
        <v>0.01</v>
      </c>
      <c r="P289" s="160">
        <v>0</v>
      </c>
      <c r="Q289" s="160">
        <f>ROUND(E289*P289,2)</f>
        <v>0</v>
      </c>
      <c r="R289" s="160"/>
      <c r="S289" s="160" t="s">
        <v>133</v>
      </c>
      <c r="T289" s="160" t="s">
        <v>133</v>
      </c>
      <c r="U289" s="160">
        <v>0.28699999999999998</v>
      </c>
      <c r="V289" s="160">
        <f>ROUND(E289*U289,2)</f>
        <v>8.61</v>
      </c>
      <c r="W289" s="160"/>
      <c r="X289" s="160" t="s">
        <v>134</v>
      </c>
      <c r="Y289" s="150"/>
      <c r="Z289" s="150"/>
      <c r="AA289" s="150"/>
      <c r="AB289" s="150"/>
      <c r="AC289" s="150"/>
      <c r="AD289" s="150"/>
      <c r="AE289" s="150"/>
      <c r="AF289" s="150"/>
      <c r="AG289" s="150" t="s">
        <v>135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5">
      <c r="A290" s="157"/>
      <c r="B290" s="158"/>
      <c r="C290" s="259" t="s">
        <v>508</v>
      </c>
      <c r="D290" s="260"/>
      <c r="E290" s="260"/>
      <c r="F290" s="260"/>
      <c r="G290" s="2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129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5">
      <c r="A291" s="179">
        <v>155</v>
      </c>
      <c r="B291" s="180" t="s">
        <v>509</v>
      </c>
      <c r="C291" s="195" t="s">
        <v>510</v>
      </c>
      <c r="D291" s="181" t="s">
        <v>507</v>
      </c>
      <c r="E291" s="182">
        <v>80</v>
      </c>
      <c r="F291" s="183"/>
      <c r="G291" s="184">
        <f>ROUND(E291*F291,2)</f>
        <v>0</v>
      </c>
      <c r="H291" s="164"/>
      <c r="I291" s="160">
        <f>ROUND(E291*H291,2)</f>
        <v>0</v>
      </c>
      <c r="J291" s="164"/>
      <c r="K291" s="160">
        <f>ROUND(E291*J291,2)</f>
        <v>0</v>
      </c>
      <c r="L291" s="160">
        <v>21</v>
      </c>
      <c r="M291" s="160">
        <f>G291*(1+L291/100)</f>
        <v>0</v>
      </c>
      <c r="N291" s="160">
        <v>8.0000000000000007E-5</v>
      </c>
      <c r="O291" s="160">
        <f>ROUND(E291*N291,2)</f>
        <v>0.01</v>
      </c>
      <c r="P291" s="160">
        <v>0</v>
      </c>
      <c r="Q291" s="160">
        <f>ROUND(E291*P291,2)</f>
        <v>0</v>
      </c>
      <c r="R291" s="160"/>
      <c r="S291" s="160" t="s">
        <v>133</v>
      </c>
      <c r="T291" s="160" t="s">
        <v>133</v>
      </c>
      <c r="U291" s="160">
        <v>0.156</v>
      </c>
      <c r="V291" s="160">
        <f>ROUND(E291*U291,2)</f>
        <v>12.48</v>
      </c>
      <c r="W291" s="160"/>
      <c r="X291" s="160" t="s">
        <v>134</v>
      </c>
      <c r="Y291" s="150"/>
      <c r="Z291" s="150"/>
      <c r="AA291" s="150"/>
      <c r="AB291" s="150"/>
      <c r="AC291" s="150"/>
      <c r="AD291" s="150"/>
      <c r="AE291" s="150"/>
      <c r="AF291" s="150"/>
      <c r="AG291" s="150" t="s">
        <v>135</v>
      </c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5">
      <c r="A292" s="157"/>
      <c r="B292" s="158"/>
      <c r="C292" s="259" t="s">
        <v>511</v>
      </c>
      <c r="D292" s="260"/>
      <c r="E292" s="260"/>
      <c r="F292" s="260"/>
      <c r="G292" s="2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129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78" t="str">
        <f>C292</f>
        <v>2x základní antikorozní syntetický nátěr potrubí + pomocné ocelové konstrukce včetně pomocného lešení.</v>
      </c>
      <c r="BB292" s="150"/>
      <c r="BC292" s="150"/>
      <c r="BD292" s="150"/>
      <c r="BE292" s="150"/>
      <c r="BF292" s="150"/>
      <c r="BG292" s="150"/>
      <c r="BH292" s="150"/>
    </row>
    <row r="293" spans="1:60" x14ac:dyDescent="0.25">
      <c r="A293" s="168" t="s">
        <v>126</v>
      </c>
      <c r="B293" s="169" t="s">
        <v>92</v>
      </c>
      <c r="C293" s="197" t="s">
        <v>93</v>
      </c>
      <c r="D293" s="170"/>
      <c r="E293" s="171"/>
      <c r="F293" s="172"/>
      <c r="G293" s="173">
        <f>SUMIF(AG294:AG294,"&lt;&gt;NOR",G294:G294)</f>
        <v>0</v>
      </c>
      <c r="H293" s="167"/>
      <c r="I293" s="167">
        <f>SUM(I294:I294)</f>
        <v>0</v>
      </c>
      <c r="J293" s="167"/>
      <c r="K293" s="167">
        <f>SUM(K294:K294)</f>
        <v>0</v>
      </c>
      <c r="L293" s="167"/>
      <c r="M293" s="167">
        <f>SUM(M294:M294)</f>
        <v>0</v>
      </c>
      <c r="N293" s="167"/>
      <c r="O293" s="167">
        <f>SUM(O294:O294)</f>
        <v>0</v>
      </c>
      <c r="P293" s="167"/>
      <c r="Q293" s="167">
        <f>SUM(Q294:Q294)</f>
        <v>0</v>
      </c>
      <c r="R293" s="167"/>
      <c r="S293" s="167"/>
      <c r="T293" s="167"/>
      <c r="U293" s="167"/>
      <c r="V293" s="167">
        <f>SUM(V294:V294)</f>
        <v>0</v>
      </c>
      <c r="W293" s="167"/>
      <c r="X293" s="167"/>
      <c r="AG293" t="s">
        <v>127</v>
      </c>
    </row>
    <row r="294" spans="1:60" outlineLevel="1" x14ac:dyDescent="0.25">
      <c r="A294" s="185">
        <v>156</v>
      </c>
      <c r="B294" s="186" t="s">
        <v>512</v>
      </c>
      <c r="C294" s="194" t="s">
        <v>513</v>
      </c>
      <c r="D294" s="187" t="s">
        <v>230</v>
      </c>
      <c r="E294" s="188">
        <v>1</v>
      </c>
      <c r="F294" s="189"/>
      <c r="G294" s="190">
        <f>ROUND(E294*F294,2)</f>
        <v>0</v>
      </c>
      <c r="H294" s="164"/>
      <c r="I294" s="160">
        <f>ROUND(E294*H294,2)</f>
        <v>0</v>
      </c>
      <c r="J294" s="164"/>
      <c r="K294" s="160">
        <f>ROUND(E294*J294,2)</f>
        <v>0</v>
      </c>
      <c r="L294" s="160">
        <v>21</v>
      </c>
      <c r="M294" s="160">
        <f>G294*(1+L294/100)</f>
        <v>0</v>
      </c>
      <c r="N294" s="160">
        <v>0</v>
      </c>
      <c r="O294" s="160">
        <f>ROUND(E294*N294,2)</f>
        <v>0</v>
      </c>
      <c r="P294" s="160">
        <v>0</v>
      </c>
      <c r="Q294" s="160">
        <f>ROUND(E294*P294,2)</f>
        <v>0</v>
      </c>
      <c r="R294" s="160"/>
      <c r="S294" s="160" t="s">
        <v>153</v>
      </c>
      <c r="T294" s="160" t="s">
        <v>154</v>
      </c>
      <c r="U294" s="160">
        <v>0</v>
      </c>
      <c r="V294" s="160">
        <f>ROUND(E294*U294,2)</f>
        <v>0</v>
      </c>
      <c r="W294" s="160"/>
      <c r="X294" s="160" t="s">
        <v>134</v>
      </c>
      <c r="Y294" s="150"/>
      <c r="Z294" s="150"/>
      <c r="AA294" s="150"/>
      <c r="AB294" s="150"/>
      <c r="AC294" s="150"/>
      <c r="AD294" s="150"/>
      <c r="AE294" s="150"/>
      <c r="AF294" s="150"/>
      <c r="AG294" s="150" t="s">
        <v>135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x14ac:dyDescent="0.25">
      <c r="A295" s="168" t="s">
        <v>126</v>
      </c>
      <c r="B295" s="169" t="s">
        <v>94</v>
      </c>
      <c r="C295" s="197" t="s">
        <v>95</v>
      </c>
      <c r="D295" s="170"/>
      <c r="E295" s="171"/>
      <c r="F295" s="172"/>
      <c r="G295" s="173">
        <f>SUMIF(AG296:AG305,"&lt;&gt;NOR",G296:G305)</f>
        <v>0</v>
      </c>
      <c r="H295" s="167"/>
      <c r="I295" s="167">
        <f>SUM(I296:I305)</f>
        <v>0</v>
      </c>
      <c r="J295" s="167"/>
      <c r="K295" s="167">
        <f>SUM(K296:K305)</f>
        <v>0</v>
      </c>
      <c r="L295" s="167"/>
      <c r="M295" s="167">
        <f>SUM(M296:M305)</f>
        <v>0</v>
      </c>
      <c r="N295" s="167"/>
      <c r="O295" s="167">
        <f>SUM(O296:O305)</f>
        <v>0.03</v>
      </c>
      <c r="P295" s="167"/>
      <c r="Q295" s="167">
        <f>SUM(Q296:Q305)</f>
        <v>0</v>
      </c>
      <c r="R295" s="167"/>
      <c r="S295" s="167"/>
      <c r="T295" s="167"/>
      <c r="U295" s="167"/>
      <c r="V295" s="167">
        <f>SUM(V296:V305)</f>
        <v>6.15</v>
      </c>
      <c r="W295" s="167"/>
      <c r="X295" s="167"/>
      <c r="AG295" t="s">
        <v>127</v>
      </c>
    </row>
    <row r="296" spans="1:60" outlineLevel="1" x14ac:dyDescent="0.25">
      <c r="A296" s="179">
        <v>157</v>
      </c>
      <c r="B296" s="180" t="s">
        <v>514</v>
      </c>
      <c r="C296" s="195" t="s">
        <v>515</v>
      </c>
      <c r="D296" s="181" t="s">
        <v>132</v>
      </c>
      <c r="E296" s="182">
        <v>12</v>
      </c>
      <c r="F296" s="183"/>
      <c r="G296" s="184">
        <f>ROUND(E296*F296,2)</f>
        <v>0</v>
      </c>
      <c r="H296" s="164"/>
      <c r="I296" s="160">
        <f>ROUND(E296*H296,2)</f>
        <v>0</v>
      </c>
      <c r="J296" s="164"/>
      <c r="K296" s="160">
        <f>ROUND(E296*J296,2)</f>
        <v>0</v>
      </c>
      <c r="L296" s="160">
        <v>21</v>
      </c>
      <c r="M296" s="160">
        <f>G296*(1+L296/100)</f>
        <v>0</v>
      </c>
      <c r="N296" s="160">
        <v>8.3000000000000001E-4</v>
      </c>
      <c r="O296" s="160">
        <f>ROUND(E296*N296,2)</f>
        <v>0.01</v>
      </c>
      <c r="P296" s="160">
        <v>0</v>
      </c>
      <c r="Q296" s="160">
        <f>ROUND(E296*P296,2)</f>
        <v>0</v>
      </c>
      <c r="R296" s="160"/>
      <c r="S296" s="160" t="s">
        <v>133</v>
      </c>
      <c r="T296" s="160" t="s">
        <v>133</v>
      </c>
      <c r="U296" s="160">
        <v>0.38100000000000001</v>
      </c>
      <c r="V296" s="160">
        <f>ROUND(E296*U296,2)</f>
        <v>4.57</v>
      </c>
      <c r="W296" s="160"/>
      <c r="X296" s="160" t="s">
        <v>134</v>
      </c>
      <c r="Y296" s="150"/>
      <c r="Z296" s="150"/>
      <c r="AA296" s="150"/>
      <c r="AB296" s="150"/>
      <c r="AC296" s="150"/>
      <c r="AD296" s="150"/>
      <c r="AE296" s="150"/>
      <c r="AF296" s="150"/>
      <c r="AG296" s="150" t="s">
        <v>135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ht="21" outlineLevel="1" x14ac:dyDescent="0.25">
      <c r="A297" s="157"/>
      <c r="B297" s="158"/>
      <c r="C297" s="259" t="s">
        <v>516</v>
      </c>
      <c r="D297" s="260"/>
      <c r="E297" s="260"/>
      <c r="F297" s="260"/>
      <c r="G297" s="2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129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78" t="str">
        <f>C297</f>
        <v>Teploměr ukazovací: Ř 100mm, 0-120°C, spodní připojení M20x1,5 včetně nerez jímky M20x1,5 a návarku M20x1,5</v>
      </c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5">
      <c r="A298" s="157"/>
      <c r="B298" s="158"/>
      <c r="C298" s="261" t="s">
        <v>602</v>
      </c>
      <c r="D298" s="262"/>
      <c r="E298" s="262"/>
      <c r="F298" s="262"/>
      <c r="G298" s="262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129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5">
      <c r="A299" s="157"/>
      <c r="B299" s="158"/>
      <c r="C299" s="261" t="s">
        <v>603</v>
      </c>
      <c r="D299" s="262"/>
      <c r="E299" s="262"/>
      <c r="F299" s="262"/>
      <c r="G299" s="262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129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5">
      <c r="A300" s="157"/>
      <c r="B300" s="158"/>
      <c r="C300" s="261" t="s">
        <v>517</v>
      </c>
      <c r="D300" s="262"/>
      <c r="E300" s="262"/>
      <c r="F300" s="262"/>
      <c r="G300" s="262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129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5">
      <c r="A301" s="179">
        <v>158</v>
      </c>
      <c r="B301" s="180" t="s">
        <v>518</v>
      </c>
      <c r="C301" s="195" t="s">
        <v>519</v>
      </c>
      <c r="D301" s="181" t="s">
        <v>132</v>
      </c>
      <c r="E301" s="182">
        <v>2</v>
      </c>
      <c r="F301" s="183"/>
      <c r="G301" s="184">
        <f>ROUND(E301*F301,2)</f>
        <v>0</v>
      </c>
      <c r="H301" s="164"/>
      <c r="I301" s="160">
        <f>ROUND(E301*H301,2)</f>
        <v>0</v>
      </c>
      <c r="J301" s="164"/>
      <c r="K301" s="160">
        <f>ROUND(E301*J301,2)</f>
        <v>0</v>
      </c>
      <c r="L301" s="160">
        <v>21</v>
      </c>
      <c r="M301" s="160">
        <f>G301*(1+L301/100)</f>
        <v>0</v>
      </c>
      <c r="N301" s="160">
        <v>2.5200000000000001E-3</v>
      </c>
      <c r="O301" s="160">
        <f>ROUND(E301*N301,2)</f>
        <v>0.01</v>
      </c>
      <c r="P301" s="160">
        <v>0</v>
      </c>
      <c r="Q301" s="160">
        <f>ROUND(E301*P301,2)</f>
        <v>0</v>
      </c>
      <c r="R301" s="160"/>
      <c r="S301" s="160" t="s">
        <v>133</v>
      </c>
      <c r="T301" s="160" t="s">
        <v>133</v>
      </c>
      <c r="U301" s="160">
        <v>0.433</v>
      </c>
      <c r="V301" s="160">
        <f>ROUND(E301*U301,2)</f>
        <v>0.87</v>
      </c>
      <c r="W301" s="160"/>
      <c r="X301" s="160" t="s">
        <v>134</v>
      </c>
      <c r="Y301" s="150"/>
      <c r="Z301" s="150"/>
      <c r="AA301" s="150"/>
      <c r="AB301" s="150"/>
      <c r="AC301" s="150"/>
      <c r="AD301" s="150"/>
      <c r="AE301" s="150"/>
      <c r="AF301" s="150"/>
      <c r="AG301" s="150" t="s">
        <v>135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ht="21" outlineLevel="1" x14ac:dyDescent="0.25">
      <c r="A302" s="157"/>
      <c r="B302" s="158"/>
      <c r="C302" s="259" t="s">
        <v>520</v>
      </c>
      <c r="D302" s="260"/>
      <c r="E302" s="260"/>
      <c r="F302" s="260"/>
      <c r="G302" s="2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129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78" t="str">
        <f>C302</f>
        <v>Manometr ukazovací - f 100mm / G1/2" / 0-1 MPa / spodní (včetně 2-cestného k.k. G1/2" / PN16 a kond. smyčky zahnuté G1/2" / PN100 / přivařovací / uhlíková ocel)</v>
      </c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5">
      <c r="A303" s="185">
        <v>159</v>
      </c>
      <c r="B303" s="186" t="s">
        <v>521</v>
      </c>
      <c r="C303" s="194" t="s">
        <v>522</v>
      </c>
      <c r="D303" s="187" t="s">
        <v>132</v>
      </c>
      <c r="E303" s="188">
        <v>1</v>
      </c>
      <c r="F303" s="189"/>
      <c r="G303" s="190">
        <f>ROUND(E303*F303,2)</f>
        <v>0</v>
      </c>
      <c r="H303" s="164"/>
      <c r="I303" s="160">
        <f>ROUND(E303*H303,2)</f>
        <v>0</v>
      </c>
      <c r="J303" s="164"/>
      <c r="K303" s="160">
        <f>ROUND(E303*J303,2)</f>
        <v>0</v>
      </c>
      <c r="L303" s="160">
        <v>21</v>
      </c>
      <c r="M303" s="160">
        <f>G303*(1+L303/100)</f>
        <v>0</v>
      </c>
      <c r="N303" s="160">
        <v>5.7499999999999999E-3</v>
      </c>
      <c r="O303" s="160">
        <f>ROUND(E303*N303,2)</f>
        <v>0.01</v>
      </c>
      <c r="P303" s="160">
        <v>0</v>
      </c>
      <c r="Q303" s="160">
        <f>ROUND(E303*P303,2)</f>
        <v>0</v>
      </c>
      <c r="R303" s="160"/>
      <c r="S303" s="160" t="s">
        <v>133</v>
      </c>
      <c r="T303" s="160" t="s">
        <v>133</v>
      </c>
      <c r="U303" s="160">
        <v>0.433</v>
      </c>
      <c r="V303" s="160">
        <f>ROUND(E303*U303,2)</f>
        <v>0.43</v>
      </c>
      <c r="W303" s="160"/>
      <c r="X303" s="160" t="s">
        <v>134</v>
      </c>
      <c r="Y303" s="150"/>
      <c r="Z303" s="150"/>
      <c r="AA303" s="150"/>
      <c r="AB303" s="150"/>
      <c r="AC303" s="150"/>
      <c r="AD303" s="150"/>
      <c r="AE303" s="150"/>
      <c r="AF303" s="150"/>
      <c r="AG303" s="150" t="s">
        <v>135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1" x14ac:dyDescent="0.25">
      <c r="A304" s="179">
        <v>160</v>
      </c>
      <c r="B304" s="180" t="s">
        <v>523</v>
      </c>
      <c r="C304" s="195" t="s">
        <v>524</v>
      </c>
      <c r="D304" s="181" t="s">
        <v>132</v>
      </c>
      <c r="E304" s="182">
        <v>1</v>
      </c>
      <c r="F304" s="183"/>
      <c r="G304" s="184">
        <f>ROUND(E304*F304,2)</f>
        <v>0</v>
      </c>
      <c r="H304" s="164"/>
      <c r="I304" s="160">
        <f>ROUND(E304*H304,2)</f>
        <v>0</v>
      </c>
      <c r="J304" s="164"/>
      <c r="K304" s="160">
        <f>ROUND(E304*J304,2)</f>
        <v>0</v>
      </c>
      <c r="L304" s="160">
        <v>21</v>
      </c>
      <c r="M304" s="160">
        <f>G304*(1+L304/100)</f>
        <v>0</v>
      </c>
      <c r="N304" s="160">
        <v>2.4000000000000001E-4</v>
      </c>
      <c r="O304" s="160">
        <f>ROUND(E304*N304,2)</f>
        <v>0</v>
      </c>
      <c r="P304" s="160">
        <v>0</v>
      </c>
      <c r="Q304" s="160">
        <f>ROUND(E304*P304,2)</f>
        <v>0</v>
      </c>
      <c r="R304" s="160"/>
      <c r="S304" s="160" t="s">
        <v>133</v>
      </c>
      <c r="T304" s="160" t="s">
        <v>133</v>
      </c>
      <c r="U304" s="160">
        <v>0.27800000000000002</v>
      </c>
      <c r="V304" s="160">
        <f>ROUND(E304*U304,2)</f>
        <v>0.28000000000000003</v>
      </c>
      <c r="W304" s="160"/>
      <c r="X304" s="160" t="s">
        <v>134</v>
      </c>
      <c r="Y304" s="150"/>
      <c r="Z304" s="150"/>
      <c r="AA304" s="150"/>
      <c r="AB304" s="150"/>
      <c r="AC304" s="150"/>
      <c r="AD304" s="150"/>
      <c r="AE304" s="150"/>
      <c r="AF304" s="150"/>
      <c r="AG304" s="150" t="s">
        <v>135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5">
      <c r="A305" s="157"/>
      <c r="B305" s="158"/>
      <c r="C305" s="259" t="s">
        <v>525</v>
      </c>
      <c r="D305" s="260"/>
      <c r="E305" s="260"/>
      <c r="F305" s="260"/>
      <c r="G305" s="2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129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x14ac:dyDescent="0.25">
      <c r="A306" s="168" t="s">
        <v>126</v>
      </c>
      <c r="B306" s="169" t="s">
        <v>99</v>
      </c>
      <c r="C306" s="197" t="s">
        <v>29</v>
      </c>
      <c r="D306" s="170"/>
      <c r="E306" s="171"/>
      <c r="F306" s="172"/>
      <c r="G306" s="173">
        <f>SUMIF(AG307:AG326,"&lt;&gt;NOR",G307:G326)</f>
        <v>0</v>
      </c>
      <c r="H306" s="167"/>
      <c r="I306" s="167">
        <f>SUM(I307:I326)</f>
        <v>0</v>
      </c>
      <c r="J306" s="167"/>
      <c r="K306" s="167">
        <f>SUM(K307:K326)</f>
        <v>0</v>
      </c>
      <c r="L306" s="167"/>
      <c r="M306" s="167">
        <f>SUM(M307:M326)</f>
        <v>0</v>
      </c>
      <c r="N306" s="167"/>
      <c r="O306" s="167">
        <f>SUM(O307:O326)</f>
        <v>0</v>
      </c>
      <c r="P306" s="167"/>
      <c r="Q306" s="167">
        <f>SUM(Q307:Q326)</f>
        <v>0</v>
      </c>
      <c r="R306" s="167"/>
      <c r="S306" s="167"/>
      <c r="T306" s="167"/>
      <c r="U306" s="167"/>
      <c r="V306" s="167">
        <f>SUM(V307:V326)</f>
        <v>0</v>
      </c>
      <c r="W306" s="167"/>
      <c r="X306" s="167"/>
      <c r="AG306" t="s">
        <v>127</v>
      </c>
    </row>
    <row r="307" spans="1:60" outlineLevel="1" x14ac:dyDescent="0.25">
      <c r="A307" s="185">
        <v>161</v>
      </c>
      <c r="B307" s="186" t="s">
        <v>526</v>
      </c>
      <c r="C307" s="194" t="s">
        <v>527</v>
      </c>
      <c r="D307" s="187" t="s">
        <v>230</v>
      </c>
      <c r="E307" s="188">
        <v>1</v>
      </c>
      <c r="F307" s="189"/>
      <c r="G307" s="190">
        <f t="shared" ref="G307:G326" si="42">ROUND(E307*F307,2)</f>
        <v>0</v>
      </c>
      <c r="H307" s="164"/>
      <c r="I307" s="160">
        <f t="shared" ref="I307:I326" si="43">ROUND(E307*H307,2)</f>
        <v>0</v>
      </c>
      <c r="J307" s="164"/>
      <c r="K307" s="160">
        <f t="shared" ref="K307:K326" si="44">ROUND(E307*J307,2)</f>
        <v>0</v>
      </c>
      <c r="L307" s="160">
        <v>21</v>
      </c>
      <c r="M307" s="160">
        <f t="shared" ref="M307:M326" si="45">G307*(1+L307/100)</f>
        <v>0</v>
      </c>
      <c r="N307" s="160">
        <v>0</v>
      </c>
      <c r="O307" s="160">
        <f t="shared" ref="O307:O326" si="46">ROUND(E307*N307,2)</f>
        <v>0</v>
      </c>
      <c r="P307" s="160">
        <v>0</v>
      </c>
      <c r="Q307" s="160">
        <f t="shared" ref="Q307:Q326" si="47">ROUND(E307*P307,2)</f>
        <v>0</v>
      </c>
      <c r="R307" s="160"/>
      <c r="S307" s="160" t="s">
        <v>153</v>
      </c>
      <c r="T307" s="160" t="s">
        <v>154</v>
      </c>
      <c r="U307" s="160">
        <v>0</v>
      </c>
      <c r="V307" s="160">
        <f t="shared" ref="V307:V326" si="48">ROUND(E307*U307,2)</f>
        <v>0</v>
      </c>
      <c r="W307" s="160"/>
      <c r="X307" s="160" t="s">
        <v>528</v>
      </c>
      <c r="Y307" s="150"/>
      <c r="Z307" s="150"/>
      <c r="AA307" s="150"/>
      <c r="AB307" s="150"/>
      <c r="AC307" s="150"/>
      <c r="AD307" s="150"/>
      <c r="AE307" s="150"/>
      <c r="AF307" s="150"/>
      <c r="AG307" s="150" t="s">
        <v>529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5">
      <c r="A308" s="185">
        <v>162</v>
      </c>
      <c r="B308" s="186" t="s">
        <v>530</v>
      </c>
      <c r="C308" s="194" t="s">
        <v>531</v>
      </c>
      <c r="D308" s="187" t="s">
        <v>532</v>
      </c>
      <c r="E308" s="188">
        <v>50</v>
      </c>
      <c r="F308" s="189"/>
      <c r="G308" s="190">
        <f t="shared" si="42"/>
        <v>0</v>
      </c>
      <c r="H308" s="164"/>
      <c r="I308" s="160">
        <f t="shared" si="43"/>
        <v>0</v>
      </c>
      <c r="J308" s="164"/>
      <c r="K308" s="160">
        <f t="shared" si="44"/>
        <v>0</v>
      </c>
      <c r="L308" s="160">
        <v>21</v>
      </c>
      <c r="M308" s="160">
        <f t="shared" si="45"/>
        <v>0</v>
      </c>
      <c r="N308" s="160">
        <v>0</v>
      </c>
      <c r="O308" s="160">
        <f t="shared" si="46"/>
        <v>0</v>
      </c>
      <c r="P308" s="160">
        <v>0</v>
      </c>
      <c r="Q308" s="160">
        <f t="shared" si="47"/>
        <v>0</v>
      </c>
      <c r="R308" s="160"/>
      <c r="S308" s="160" t="s">
        <v>153</v>
      </c>
      <c r="T308" s="160" t="s">
        <v>154</v>
      </c>
      <c r="U308" s="160">
        <v>0</v>
      </c>
      <c r="V308" s="160">
        <f t="shared" si="48"/>
        <v>0</v>
      </c>
      <c r="W308" s="160"/>
      <c r="X308" s="160" t="s">
        <v>528</v>
      </c>
      <c r="Y308" s="150"/>
      <c r="Z308" s="150"/>
      <c r="AA308" s="150"/>
      <c r="AB308" s="150"/>
      <c r="AC308" s="150"/>
      <c r="AD308" s="150"/>
      <c r="AE308" s="150"/>
      <c r="AF308" s="150"/>
      <c r="AG308" s="150" t="s">
        <v>533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5">
      <c r="A309" s="185">
        <v>163</v>
      </c>
      <c r="B309" s="186" t="s">
        <v>534</v>
      </c>
      <c r="C309" s="194" t="s">
        <v>535</v>
      </c>
      <c r="D309" s="187" t="s">
        <v>230</v>
      </c>
      <c r="E309" s="188">
        <v>1</v>
      </c>
      <c r="F309" s="189"/>
      <c r="G309" s="190">
        <f t="shared" si="42"/>
        <v>0</v>
      </c>
      <c r="H309" s="164"/>
      <c r="I309" s="160">
        <f t="shared" si="43"/>
        <v>0</v>
      </c>
      <c r="J309" s="164"/>
      <c r="K309" s="160">
        <f t="shared" si="44"/>
        <v>0</v>
      </c>
      <c r="L309" s="160">
        <v>21</v>
      </c>
      <c r="M309" s="160">
        <f t="shared" si="45"/>
        <v>0</v>
      </c>
      <c r="N309" s="160">
        <v>0</v>
      </c>
      <c r="O309" s="160">
        <f t="shared" si="46"/>
        <v>0</v>
      </c>
      <c r="P309" s="160">
        <v>0</v>
      </c>
      <c r="Q309" s="160">
        <f t="shared" si="47"/>
        <v>0</v>
      </c>
      <c r="R309" s="160"/>
      <c r="S309" s="160" t="s">
        <v>153</v>
      </c>
      <c r="T309" s="160" t="s">
        <v>154</v>
      </c>
      <c r="U309" s="160">
        <v>0</v>
      </c>
      <c r="V309" s="160">
        <f t="shared" si="48"/>
        <v>0</v>
      </c>
      <c r="W309" s="160"/>
      <c r="X309" s="160" t="s">
        <v>528</v>
      </c>
      <c r="Y309" s="150"/>
      <c r="Z309" s="150"/>
      <c r="AA309" s="150"/>
      <c r="AB309" s="150"/>
      <c r="AC309" s="150"/>
      <c r="AD309" s="150"/>
      <c r="AE309" s="150"/>
      <c r="AF309" s="150"/>
      <c r="AG309" s="150" t="s">
        <v>533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5">
      <c r="A310" s="185">
        <v>164</v>
      </c>
      <c r="B310" s="186" t="s">
        <v>536</v>
      </c>
      <c r="C310" s="194" t="s">
        <v>537</v>
      </c>
      <c r="D310" s="187" t="s">
        <v>230</v>
      </c>
      <c r="E310" s="188">
        <v>1</v>
      </c>
      <c r="F310" s="189"/>
      <c r="G310" s="190">
        <f t="shared" si="42"/>
        <v>0</v>
      </c>
      <c r="H310" s="164"/>
      <c r="I310" s="160">
        <f t="shared" si="43"/>
        <v>0</v>
      </c>
      <c r="J310" s="164"/>
      <c r="K310" s="160">
        <f t="shared" si="44"/>
        <v>0</v>
      </c>
      <c r="L310" s="160">
        <v>21</v>
      </c>
      <c r="M310" s="160">
        <f t="shared" si="45"/>
        <v>0</v>
      </c>
      <c r="N310" s="160">
        <v>0</v>
      </c>
      <c r="O310" s="160">
        <f t="shared" si="46"/>
        <v>0</v>
      </c>
      <c r="P310" s="160">
        <v>0</v>
      </c>
      <c r="Q310" s="160">
        <f t="shared" si="47"/>
        <v>0</v>
      </c>
      <c r="R310" s="160"/>
      <c r="S310" s="160" t="s">
        <v>153</v>
      </c>
      <c r="T310" s="160" t="s">
        <v>154</v>
      </c>
      <c r="U310" s="160">
        <v>0</v>
      </c>
      <c r="V310" s="160">
        <f t="shared" si="48"/>
        <v>0</v>
      </c>
      <c r="W310" s="160"/>
      <c r="X310" s="160" t="s">
        <v>528</v>
      </c>
      <c r="Y310" s="150"/>
      <c r="Z310" s="150"/>
      <c r="AA310" s="150"/>
      <c r="AB310" s="150"/>
      <c r="AC310" s="150"/>
      <c r="AD310" s="150"/>
      <c r="AE310" s="150"/>
      <c r="AF310" s="150"/>
      <c r="AG310" s="150" t="s">
        <v>533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ht="20.399999999999999" outlineLevel="1" x14ac:dyDescent="0.25">
      <c r="A311" s="185">
        <v>165</v>
      </c>
      <c r="B311" s="186" t="s">
        <v>538</v>
      </c>
      <c r="C311" s="194" t="s">
        <v>539</v>
      </c>
      <c r="D311" s="187" t="s">
        <v>230</v>
      </c>
      <c r="E311" s="188">
        <v>1</v>
      </c>
      <c r="F311" s="189"/>
      <c r="G311" s="190">
        <f t="shared" si="42"/>
        <v>0</v>
      </c>
      <c r="H311" s="164"/>
      <c r="I311" s="160">
        <f t="shared" si="43"/>
        <v>0</v>
      </c>
      <c r="J311" s="164"/>
      <c r="K311" s="160">
        <f t="shared" si="44"/>
        <v>0</v>
      </c>
      <c r="L311" s="160">
        <v>21</v>
      </c>
      <c r="M311" s="160">
        <f t="shared" si="45"/>
        <v>0</v>
      </c>
      <c r="N311" s="160">
        <v>0</v>
      </c>
      <c r="O311" s="160">
        <f t="shared" si="46"/>
        <v>0</v>
      </c>
      <c r="P311" s="160">
        <v>0</v>
      </c>
      <c r="Q311" s="160">
        <f t="shared" si="47"/>
        <v>0</v>
      </c>
      <c r="R311" s="160"/>
      <c r="S311" s="160" t="s">
        <v>153</v>
      </c>
      <c r="T311" s="160" t="s">
        <v>154</v>
      </c>
      <c r="U311" s="160">
        <v>0</v>
      </c>
      <c r="V311" s="160">
        <f t="shared" si="48"/>
        <v>0</v>
      </c>
      <c r="W311" s="160"/>
      <c r="X311" s="160" t="s">
        <v>528</v>
      </c>
      <c r="Y311" s="150"/>
      <c r="Z311" s="150"/>
      <c r="AA311" s="150"/>
      <c r="AB311" s="150"/>
      <c r="AC311" s="150"/>
      <c r="AD311" s="150"/>
      <c r="AE311" s="150"/>
      <c r="AF311" s="150"/>
      <c r="AG311" s="150" t="s">
        <v>533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5">
      <c r="A312" s="185">
        <v>166</v>
      </c>
      <c r="B312" s="186" t="s">
        <v>540</v>
      </c>
      <c r="C312" s="194" t="s">
        <v>541</v>
      </c>
      <c r="D312" s="187" t="s">
        <v>230</v>
      </c>
      <c r="E312" s="188">
        <v>1</v>
      </c>
      <c r="F312" s="189"/>
      <c r="G312" s="190">
        <f t="shared" si="42"/>
        <v>0</v>
      </c>
      <c r="H312" s="164"/>
      <c r="I312" s="160">
        <f t="shared" si="43"/>
        <v>0</v>
      </c>
      <c r="J312" s="164"/>
      <c r="K312" s="160">
        <f t="shared" si="44"/>
        <v>0</v>
      </c>
      <c r="L312" s="160">
        <v>21</v>
      </c>
      <c r="M312" s="160">
        <f t="shared" si="45"/>
        <v>0</v>
      </c>
      <c r="N312" s="160">
        <v>0</v>
      </c>
      <c r="O312" s="160">
        <f t="shared" si="46"/>
        <v>0</v>
      </c>
      <c r="P312" s="160">
        <v>0</v>
      </c>
      <c r="Q312" s="160">
        <f t="shared" si="47"/>
        <v>0</v>
      </c>
      <c r="R312" s="160"/>
      <c r="S312" s="160" t="s">
        <v>153</v>
      </c>
      <c r="T312" s="160" t="s">
        <v>154</v>
      </c>
      <c r="U312" s="160">
        <v>0</v>
      </c>
      <c r="V312" s="160">
        <f t="shared" si="48"/>
        <v>0</v>
      </c>
      <c r="W312" s="160"/>
      <c r="X312" s="160" t="s">
        <v>528</v>
      </c>
      <c r="Y312" s="150"/>
      <c r="Z312" s="150"/>
      <c r="AA312" s="150"/>
      <c r="AB312" s="150"/>
      <c r="AC312" s="150"/>
      <c r="AD312" s="150"/>
      <c r="AE312" s="150"/>
      <c r="AF312" s="150"/>
      <c r="AG312" s="150" t="s">
        <v>533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5">
      <c r="A313" s="185">
        <v>167</v>
      </c>
      <c r="B313" s="186" t="s">
        <v>542</v>
      </c>
      <c r="C313" s="194" t="s">
        <v>543</v>
      </c>
      <c r="D313" s="187" t="s">
        <v>230</v>
      </c>
      <c r="E313" s="188">
        <v>1</v>
      </c>
      <c r="F313" s="189"/>
      <c r="G313" s="190">
        <f t="shared" si="42"/>
        <v>0</v>
      </c>
      <c r="H313" s="164"/>
      <c r="I313" s="160">
        <f t="shared" si="43"/>
        <v>0</v>
      </c>
      <c r="J313" s="164"/>
      <c r="K313" s="160">
        <f t="shared" si="44"/>
        <v>0</v>
      </c>
      <c r="L313" s="160">
        <v>21</v>
      </c>
      <c r="M313" s="160">
        <f t="shared" si="45"/>
        <v>0</v>
      </c>
      <c r="N313" s="160">
        <v>0</v>
      </c>
      <c r="O313" s="160">
        <f t="shared" si="46"/>
        <v>0</v>
      </c>
      <c r="P313" s="160">
        <v>0</v>
      </c>
      <c r="Q313" s="160">
        <f t="shared" si="47"/>
        <v>0</v>
      </c>
      <c r="R313" s="160"/>
      <c r="S313" s="160" t="s">
        <v>153</v>
      </c>
      <c r="T313" s="160" t="s">
        <v>154</v>
      </c>
      <c r="U313" s="160">
        <v>0</v>
      </c>
      <c r="V313" s="160">
        <f t="shared" si="48"/>
        <v>0</v>
      </c>
      <c r="W313" s="160"/>
      <c r="X313" s="160" t="s">
        <v>528</v>
      </c>
      <c r="Y313" s="150"/>
      <c r="Z313" s="150"/>
      <c r="AA313" s="150"/>
      <c r="AB313" s="150"/>
      <c r="AC313" s="150"/>
      <c r="AD313" s="150"/>
      <c r="AE313" s="150"/>
      <c r="AF313" s="150"/>
      <c r="AG313" s="150" t="s">
        <v>533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5">
      <c r="A314" s="185">
        <v>168</v>
      </c>
      <c r="B314" s="186" t="s">
        <v>544</v>
      </c>
      <c r="C314" s="194" t="s">
        <v>545</v>
      </c>
      <c r="D314" s="187" t="s">
        <v>230</v>
      </c>
      <c r="E314" s="188">
        <v>1</v>
      </c>
      <c r="F314" s="189"/>
      <c r="G314" s="190">
        <f t="shared" si="42"/>
        <v>0</v>
      </c>
      <c r="H314" s="164"/>
      <c r="I314" s="160">
        <f t="shared" si="43"/>
        <v>0</v>
      </c>
      <c r="J314" s="164"/>
      <c r="K314" s="160">
        <f t="shared" si="44"/>
        <v>0</v>
      </c>
      <c r="L314" s="160">
        <v>21</v>
      </c>
      <c r="M314" s="160">
        <f t="shared" si="45"/>
        <v>0</v>
      </c>
      <c r="N314" s="160">
        <v>0</v>
      </c>
      <c r="O314" s="160">
        <f t="shared" si="46"/>
        <v>0</v>
      </c>
      <c r="P314" s="160">
        <v>0</v>
      </c>
      <c r="Q314" s="160">
        <f t="shared" si="47"/>
        <v>0</v>
      </c>
      <c r="R314" s="160"/>
      <c r="S314" s="160" t="s">
        <v>153</v>
      </c>
      <c r="T314" s="160" t="s">
        <v>154</v>
      </c>
      <c r="U314" s="160">
        <v>0</v>
      </c>
      <c r="V314" s="160">
        <f t="shared" si="48"/>
        <v>0</v>
      </c>
      <c r="W314" s="160"/>
      <c r="X314" s="160" t="s">
        <v>528</v>
      </c>
      <c r="Y314" s="150"/>
      <c r="Z314" s="150"/>
      <c r="AA314" s="150"/>
      <c r="AB314" s="150"/>
      <c r="AC314" s="150"/>
      <c r="AD314" s="150"/>
      <c r="AE314" s="150"/>
      <c r="AF314" s="150"/>
      <c r="AG314" s="150" t="s">
        <v>533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ht="20.399999999999999" outlineLevel="1" x14ac:dyDescent="0.25">
      <c r="A315" s="185">
        <v>169</v>
      </c>
      <c r="B315" s="186" t="s">
        <v>546</v>
      </c>
      <c r="C315" s="194" t="s">
        <v>547</v>
      </c>
      <c r="D315" s="187" t="s">
        <v>230</v>
      </c>
      <c r="E315" s="188">
        <v>1</v>
      </c>
      <c r="F315" s="189"/>
      <c r="G315" s="190">
        <f t="shared" si="42"/>
        <v>0</v>
      </c>
      <c r="H315" s="164"/>
      <c r="I315" s="160">
        <f t="shared" si="43"/>
        <v>0</v>
      </c>
      <c r="J315" s="164"/>
      <c r="K315" s="160">
        <f t="shared" si="44"/>
        <v>0</v>
      </c>
      <c r="L315" s="160">
        <v>21</v>
      </c>
      <c r="M315" s="160">
        <f t="shared" si="45"/>
        <v>0</v>
      </c>
      <c r="N315" s="160">
        <v>0</v>
      </c>
      <c r="O315" s="160">
        <f t="shared" si="46"/>
        <v>0</v>
      </c>
      <c r="P315" s="160">
        <v>0</v>
      </c>
      <c r="Q315" s="160">
        <f t="shared" si="47"/>
        <v>0</v>
      </c>
      <c r="R315" s="160"/>
      <c r="S315" s="160" t="s">
        <v>153</v>
      </c>
      <c r="T315" s="160" t="s">
        <v>154</v>
      </c>
      <c r="U315" s="160">
        <v>0</v>
      </c>
      <c r="V315" s="160">
        <f t="shared" si="48"/>
        <v>0</v>
      </c>
      <c r="W315" s="160"/>
      <c r="X315" s="160" t="s">
        <v>528</v>
      </c>
      <c r="Y315" s="150"/>
      <c r="Z315" s="150"/>
      <c r="AA315" s="150"/>
      <c r="AB315" s="150"/>
      <c r="AC315" s="150"/>
      <c r="AD315" s="150"/>
      <c r="AE315" s="150"/>
      <c r="AF315" s="150"/>
      <c r="AG315" s="150" t="s">
        <v>533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5">
      <c r="A316" s="185">
        <v>170</v>
      </c>
      <c r="B316" s="186" t="s">
        <v>548</v>
      </c>
      <c r="C316" s="194" t="s">
        <v>549</v>
      </c>
      <c r="D316" s="187" t="s">
        <v>230</v>
      </c>
      <c r="E316" s="188">
        <v>1</v>
      </c>
      <c r="F316" s="189"/>
      <c r="G316" s="190">
        <f t="shared" si="42"/>
        <v>0</v>
      </c>
      <c r="H316" s="164"/>
      <c r="I316" s="160">
        <f t="shared" si="43"/>
        <v>0</v>
      </c>
      <c r="J316" s="164"/>
      <c r="K316" s="160">
        <f t="shared" si="44"/>
        <v>0</v>
      </c>
      <c r="L316" s="160">
        <v>21</v>
      </c>
      <c r="M316" s="160">
        <f t="shared" si="45"/>
        <v>0</v>
      </c>
      <c r="N316" s="160">
        <v>0</v>
      </c>
      <c r="O316" s="160">
        <f t="shared" si="46"/>
        <v>0</v>
      </c>
      <c r="P316" s="160">
        <v>0</v>
      </c>
      <c r="Q316" s="160">
        <f t="shared" si="47"/>
        <v>0</v>
      </c>
      <c r="R316" s="160"/>
      <c r="S316" s="160" t="s">
        <v>153</v>
      </c>
      <c r="T316" s="160" t="s">
        <v>154</v>
      </c>
      <c r="U316" s="160">
        <v>0</v>
      </c>
      <c r="V316" s="160">
        <f t="shared" si="48"/>
        <v>0</v>
      </c>
      <c r="W316" s="160"/>
      <c r="X316" s="160" t="s">
        <v>528</v>
      </c>
      <c r="Y316" s="150"/>
      <c r="Z316" s="150"/>
      <c r="AA316" s="150"/>
      <c r="AB316" s="150"/>
      <c r="AC316" s="150"/>
      <c r="AD316" s="150"/>
      <c r="AE316" s="150"/>
      <c r="AF316" s="150"/>
      <c r="AG316" s="150" t="s">
        <v>533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5">
      <c r="A317" s="185">
        <v>171</v>
      </c>
      <c r="B317" s="186" t="s">
        <v>550</v>
      </c>
      <c r="C317" s="194" t="s">
        <v>551</v>
      </c>
      <c r="D317" s="187" t="s">
        <v>230</v>
      </c>
      <c r="E317" s="188">
        <v>1</v>
      </c>
      <c r="F317" s="189"/>
      <c r="G317" s="190">
        <f t="shared" si="42"/>
        <v>0</v>
      </c>
      <c r="H317" s="164"/>
      <c r="I317" s="160">
        <f t="shared" si="43"/>
        <v>0</v>
      </c>
      <c r="J317" s="164"/>
      <c r="K317" s="160">
        <f t="shared" si="44"/>
        <v>0</v>
      </c>
      <c r="L317" s="160">
        <v>21</v>
      </c>
      <c r="M317" s="160">
        <f t="shared" si="45"/>
        <v>0</v>
      </c>
      <c r="N317" s="160">
        <v>0</v>
      </c>
      <c r="O317" s="160">
        <f t="shared" si="46"/>
        <v>0</v>
      </c>
      <c r="P317" s="160">
        <v>0</v>
      </c>
      <c r="Q317" s="160">
        <f t="shared" si="47"/>
        <v>0</v>
      </c>
      <c r="R317" s="160"/>
      <c r="S317" s="160" t="s">
        <v>153</v>
      </c>
      <c r="T317" s="160" t="s">
        <v>154</v>
      </c>
      <c r="U317" s="160">
        <v>0</v>
      </c>
      <c r="V317" s="160">
        <f t="shared" si="48"/>
        <v>0</v>
      </c>
      <c r="W317" s="160"/>
      <c r="X317" s="160" t="s">
        <v>528</v>
      </c>
      <c r="Y317" s="150"/>
      <c r="Z317" s="150"/>
      <c r="AA317" s="150"/>
      <c r="AB317" s="150"/>
      <c r="AC317" s="150"/>
      <c r="AD317" s="150"/>
      <c r="AE317" s="150"/>
      <c r="AF317" s="150"/>
      <c r="AG317" s="150" t="s">
        <v>533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5">
      <c r="A318" s="185">
        <v>172</v>
      </c>
      <c r="B318" s="186" t="s">
        <v>552</v>
      </c>
      <c r="C318" s="194" t="s">
        <v>553</v>
      </c>
      <c r="D318" s="187" t="s">
        <v>230</v>
      </c>
      <c r="E318" s="188">
        <v>1</v>
      </c>
      <c r="F318" s="189"/>
      <c r="G318" s="190">
        <f t="shared" si="42"/>
        <v>0</v>
      </c>
      <c r="H318" s="164"/>
      <c r="I318" s="160">
        <f t="shared" si="43"/>
        <v>0</v>
      </c>
      <c r="J318" s="164"/>
      <c r="K318" s="160">
        <f t="shared" si="44"/>
        <v>0</v>
      </c>
      <c r="L318" s="160">
        <v>21</v>
      </c>
      <c r="M318" s="160">
        <f t="shared" si="45"/>
        <v>0</v>
      </c>
      <c r="N318" s="160">
        <v>0</v>
      </c>
      <c r="O318" s="160">
        <f t="shared" si="46"/>
        <v>0</v>
      </c>
      <c r="P318" s="160">
        <v>0</v>
      </c>
      <c r="Q318" s="160">
        <f t="shared" si="47"/>
        <v>0</v>
      </c>
      <c r="R318" s="160"/>
      <c r="S318" s="160" t="s">
        <v>153</v>
      </c>
      <c r="T318" s="160" t="s">
        <v>154</v>
      </c>
      <c r="U318" s="160">
        <v>0</v>
      </c>
      <c r="V318" s="160">
        <f t="shared" si="48"/>
        <v>0</v>
      </c>
      <c r="W318" s="160"/>
      <c r="X318" s="160" t="s">
        <v>528</v>
      </c>
      <c r="Y318" s="150"/>
      <c r="Z318" s="150"/>
      <c r="AA318" s="150"/>
      <c r="AB318" s="150"/>
      <c r="AC318" s="150"/>
      <c r="AD318" s="150"/>
      <c r="AE318" s="150"/>
      <c r="AF318" s="150"/>
      <c r="AG318" s="150" t="s">
        <v>533</v>
      </c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5">
      <c r="A319" s="185">
        <v>173</v>
      </c>
      <c r="B319" s="186" t="s">
        <v>554</v>
      </c>
      <c r="C319" s="194" t="s">
        <v>555</v>
      </c>
      <c r="D319" s="187" t="s">
        <v>230</v>
      </c>
      <c r="E319" s="188">
        <v>1</v>
      </c>
      <c r="F319" s="189"/>
      <c r="G319" s="190">
        <f t="shared" si="42"/>
        <v>0</v>
      </c>
      <c r="H319" s="164"/>
      <c r="I319" s="160">
        <f t="shared" si="43"/>
        <v>0</v>
      </c>
      <c r="J319" s="164"/>
      <c r="K319" s="160">
        <f t="shared" si="44"/>
        <v>0</v>
      </c>
      <c r="L319" s="160">
        <v>21</v>
      </c>
      <c r="M319" s="160">
        <f t="shared" si="45"/>
        <v>0</v>
      </c>
      <c r="N319" s="160">
        <v>0</v>
      </c>
      <c r="O319" s="160">
        <f t="shared" si="46"/>
        <v>0</v>
      </c>
      <c r="P319" s="160">
        <v>0</v>
      </c>
      <c r="Q319" s="160">
        <f t="shared" si="47"/>
        <v>0</v>
      </c>
      <c r="R319" s="160"/>
      <c r="S319" s="160" t="s">
        <v>153</v>
      </c>
      <c r="T319" s="160" t="s">
        <v>154</v>
      </c>
      <c r="U319" s="160">
        <v>0</v>
      </c>
      <c r="V319" s="160">
        <f t="shared" si="48"/>
        <v>0</v>
      </c>
      <c r="W319" s="160"/>
      <c r="X319" s="160" t="s">
        <v>528</v>
      </c>
      <c r="Y319" s="150"/>
      <c r="Z319" s="150"/>
      <c r="AA319" s="150"/>
      <c r="AB319" s="150"/>
      <c r="AC319" s="150"/>
      <c r="AD319" s="150"/>
      <c r="AE319" s="150"/>
      <c r="AF319" s="150"/>
      <c r="AG319" s="150" t="s">
        <v>533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5">
      <c r="A320" s="185">
        <v>174</v>
      </c>
      <c r="B320" s="186" t="s">
        <v>556</v>
      </c>
      <c r="C320" s="194" t="s">
        <v>557</v>
      </c>
      <c r="D320" s="187" t="s">
        <v>230</v>
      </c>
      <c r="E320" s="188">
        <v>1</v>
      </c>
      <c r="F320" s="189"/>
      <c r="G320" s="190">
        <f t="shared" si="42"/>
        <v>0</v>
      </c>
      <c r="H320" s="164"/>
      <c r="I320" s="160">
        <f t="shared" si="43"/>
        <v>0</v>
      </c>
      <c r="J320" s="164"/>
      <c r="K320" s="160">
        <f t="shared" si="44"/>
        <v>0</v>
      </c>
      <c r="L320" s="160">
        <v>21</v>
      </c>
      <c r="M320" s="160">
        <f t="shared" si="45"/>
        <v>0</v>
      </c>
      <c r="N320" s="160">
        <v>0</v>
      </c>
      <c r="O320" s="160">
        <f t="shared" si="46"/>
        <v>0</v>
      </c>
      <c r="P320" s="160">
        <v>0</v>
      </c>
      <c r="Q320" s="160">
        <f t="shared" si="47"/>
        <v>0</v>
      </c>
      <c r="R320" s="160"/>
      <c r="S320" s="160" t="s">
        <v>153</v>
      </c>
      <c r="T320" s="160" t="s">
        <v>154</v>
      </c>
      <c r="U320" s="160">
        <v>0</v>
      </c>
      <c r="V320" s="160">
        <f t="shared" si="48"/>
        <v>0</v>
      </c>
      <c r="W320" s="160"/>
      <c r="X320" s="160" t="s">
        <v>528</v>
      </c>
      <c r="Y320" s="150"/>
      <c r="Z320" s="150"/>
      <c r="AA320" s="150"/>
      <c r="AB320" s="150"/>
      <c r="AC320" s="150"/>
      <c r="AD320" s="150"/>
      <c r="AE320" s="150"/>
      <c r="AF320" s="150"/>
      <c r="AG320" s="150" t="s">
        <v>533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5">
      <c r="A321" s="185">
        <v>175</v>
      </c>
      <c r="B321" s="186" t="s">
        <v>558</v>
      </c>
      <c r="C321" s="194" t="s">
        <v>559</v>
      </c>
      <c r="D321" s="187" t="s">
        <v>230</v>
      </c>
      <c r="E321" s="188">
        <v>1</v>
      </c>
      <c r="F321" s="189"/>
      <c r="G321" s="190">
        <f t="shared" si="42"/>
        <v>0</v>
      </c>
      <c r="H321" s="164"/>
      <c r="I321" s="160">
        <f t="shared" si="43"/>
        <v>0</v>
      </c>
      <c r="J321" s="164"/>
      <c r="K321" s="160">
        <f t="shared" si="44"/>
        <v>0</v>
      </c>
      <c r="L321" s="160">
        <v>21</v>
      </c>
      <c r="M321" s="160">
        <f t="shared" si="45"/>
        <v>0</v>
      </c>
      <c r="N321" s="160">
        <v>0</v>
      </c>
      <c r="O321" s="160">
        <f t="shared" si="46"/>
        <v>0</v>
      </c>
      <c r="P321" s="160">
        <v>0</v>
      </c>
      <c r="Q321" s="160">
        <f t="shared" si="47"/>
        <v>0</v>
      </c>
      <c r="R321" s="160"/>
      <c r="S321" s="160" t="s">
        <v>153</v>
      </c>
      <c r="T321" s="160" t="s">
        <v>154</v>
      </c>
      <c r="U321" s="160">
        <v>0</v>
      </c>
      <c r="V321" s="160">
        <f t="shared" si="48"/>
        <v>0</v>
      </c>
      <c r="W321" s="160"/>
      <c r="X321" s="160" t="s">
        <v>528</v>
      </c>
      <c r="Y321" s="150"/>
      <c r="Z321" s="150"/>
      <c r="AA321" s="150"/>
      <c r="AB321" s="150"/>
      <c r="AC321" s="150"/>
      <c r="AD321" s="150"/>
      <c r="AE321" s="150"/>
      <c r="AF321" s="150"/>
      <c r="AG321" s="150" t="s">
        <v>533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ht="20.399999999999999" outlineLevel="1" x14ac:dyDescent="0.25">
      <c r="A322" s="185">
        <v>176</v>
      </c>
      <c r="B322" s="186" t="s">
        <v>560</v>
      </c>
      <c r="C322" s="194" t="s">
        <v>561</v>
      </c>
      <c r="D322" s="187" t="s">
        <v>230</v>
      </c>
      <c r="E322" s="188">
        <v>1</v>
      </c>
      <c r="F322" s="189"/>
      <c r="G322" s="190">
        <f t="shared" si="42"/>
        <v>0</v>
      </c>
      <c r="H322" s="164"/>
      <c r="I322" s="160">
        <f t="shared" si="43"/>
        <v>0</v>
      </c>
      <c r="J322" s="164"/>
      <c r="K322" s="160">
        <f t="shared" si="44"/>
        <v>0</v>
      </c>
      <c r="L322" s="160">
        <v>21</v>
      </c>
      <c r="M322" s="160">
        <f t="shared" si="45"/>
        <v>0</v>
      </c>
      <c r="N322" s="160">
        <v>0</v>
      </c>
      <c r="O322" s="160">
        <f t="shared" si="46"/>
        <v>0</v>
      </c>
      <c r="P322" s="160">
        <v>0</v>
      </c>
      <c r="Q322" s="160">
        <f t="shared" si="47"/>
        <v>0</v>
      </c>
      <c r="R322" s="160"/>
      <c r="S322" s="160" t="s">
        <v>153</v>
      </c>
      <c r="T322" s="160" t="s">
        <v>154</v>
      </c>
      <c r="U322" s="160">
        <v>0</v>
      </c>
      <c r="V322" s="160">
        <f t="shared" si="48"/>
        <v>0</v>
      </c>
      <c r="W322" s="160"/>
      <c r="X322" s="160" t="s">
        <v>528</v>
      </c>
      <c r="Y322" s="150"/>
      <c r="Z322" s="150"/>
      <c r="AA322" s="150"/>
      <c r="AB322" s="150"/>
      <c r="AC322" s="150"/>
      <c r="AD322" s="150"/>
      <c r="AE322" s="150"/>
      <c r="AF322" s="150"/>
      <c r="AG322" s="150" t="s">
        <v>533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5">
      <c r="A323" s="185">
        <v>177</v>
      </c>
      <c r="B323" s="186" t="s">
        <v>562</v>
      </c>
      <c r="C323" s="194" t="s">
        <v>563</v>
      </c>
      <c r="D323" s="187" t="s">
        <v>152</v>
      </c>
      <c r="E323" s="188">
        <v>30</v>
      </c>
      <c r="F323" s="189"/>
      <c r="G323" s="190">
        <f t="shared" si="42"/>
        <v>0</v>
      </c>
      <c r="H323" s="164"/>
      <c r="I323" s="160">
        <f t="shared" si="43"/>
        <v>0</v>
      </c>
      <c r="J323" s="164"/>
      <c r="K323" s="160">
        <f t="shared" si="44"/>
        <v>0</v>
      </c>
      <c r="L323" s="160">
        <v>21</v>
      </c>
      <c r="M323" s="160">
        <f t="shared" si="45"/>
        <v>0</v>
      </c>
      <c r="N323" s="160">
        <v>0</v>
      </c>
      <c r="O323" s="160">
        <f t="shared" si="46"/>
        <v>0</v>
      </c>
      <c r="P323" s="160">
        <v>0</v>
      </c>
      <c r="Q323" s="160">
        <f t="shared" si="47"/>
        <v>0</v>
      </c>
      <c r="R323" s="160"/>
      <c r="S323" s="160" t="s">
        <v>153</v>
      </c>
      <c r="T323" s="160" t="s">
        <v>154</v>
      </c>
      <c r="U323" s="160">
        <v>0</v>
      </c>
      <c r="V323" s="160">
        <f t="shared" si="48"/>
        <v>0</v>
      </c>
      <c r="W323" s="160"/>
      <c r="X323" s="160" t="s">
        <v>528</v>
      </c>
      <c r="Y323" s="150"/>
      <c r="Z323" s="150"/>
      <c r="AA323" s="150"/>
      <c r="AB323" s="150"/>
      <c r="AC323" s="150"/>
      <c r="AD323" s="150"/>
      <c r="AE323" s="150"/>
      <c r="AF323" s="150"/>
      <c r="AG323" s="150" t="s">
        <v>533</v>
      </c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5">
      <c r="A324" s="185">
        <v>178</v>
      </c>
      <c r="B324" s="186" t="s">
        <v>564</v>
      </c>
      <c r="C324" s="194" t="s">
        <v>565</v>
      </c>
      <c r="D324" s="187" t="s">
        <v>152</v>
      </c>
      <c r="E324" s="188">
        <v>20</v>
      </c>
      <c r="F324" s="189"/>
      <c r="G324" s="190">
        <f t="shared" si="42"/>
        <v>0</v>
      </c>
      <c r="H324" s="164"/>
      <c r="I324" s="160">
        <f t="shared" si="43"/>
        <v>0</v>
      </c>
      <c r="J324" s="164"/>
      <c r="K324" s="160">
        <f t="shared" si="44"/>
        <v>0</v>
      </c>
      <c r="L324" s="160">
        <v>21</v>
      </c>
      <c r="M324" s="160">
        <f t="shared" si="45"/>
        <v>0</v>
      </c>
      <c r="N324" s="160">
        <v>0</v>
      </c>
      <c r="O324" s="160">
        <f t="shared" si="46"/>
        <v>0</v>
      </c>
      <c r="P324" s="160">
        <v>0</v>
      </c>
      <c r="Q324" s="160">
        <f t="shared" si="47"/>
        <v>0</v>
      </c>
      <c r="R324" s="160"/>
      <c r="S324" s="160" t="s">
        <v>153</v>
      </c>
      <c r="T324" s="160" t="s">
        <v>154</v>
      </c>
      <c r="U324" s="160">
        <v>0</v>
      </c>
      <c r="V324" s="160">
        <f t="shared" si="48"/>
        <v>0</v>
      </c>
      <c r="W324" s="160"/>
      <c r="X324" s="160" t="s">
        <v>528</v>
      </c>
      <c r="Y324" s="150"/>
      <c r="Z324" s="150"/>
      <c r="AA324" s="150"/>
      <c r="AB324" s="150"/>
      <c r="AC324" s="150"/>
      <c r="AD324" s="150"/>
      <c r="AE324" s="150"/>
      <c r="AF324" s="150"/>
      <c r="AG324" s="150" t="s">
        <v>533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5">
      <c r="A325" s="185">
        <v>179</v>
      </c>
      <c r="B325" s="186" t="s">
        <v>566</v>
      </c>
      <c r="C325" s="194" t="s">
        <v>567</v>
      </c>
      <c r="D325" s="187" t="s">
        <v>230</v>
      </c>
      <c r="E325" s="188">
        <v>1</v>
      </c>
      <c r="F325" s="189"/>
      <c r="G325" s="190">
        <f t="shared" si="42"/>
        <v>0</v>
      </c>
      <c r="H325" s="164"/>
      <c r="I325" s="160">
        <f t="shared" si="43"/>
        <v>0</v>
      </c>
      <c r="J325" s="164"/>
      <c r="K325" s="160">
        <f t="shared" si="44"/>
        <v>0</v>
      </c>
      <c r="L325" s="160">
        <v>21</v>
      </c>
      <c r="M325" s="160">
        <f t="shared" si="45"/>
        <v>0</v>
      </c>
      <c r="N325" s="160">
        <v>0</v>
      </c>
      <c r="O325" s="160">
        <f t="shared" si="46"/>
        <v>0</v>
      </c>
      <c r="P325" s="160">
        <v>0</v>
      </c>
      <c r="Q325" s="160">
        <f t="shared" si="47"/>
        <v>0</v>
      </c>
      <c r="R325" s="160"/>
      <c r="S325" s="160" t="s">
        <v>153</v>
      </c>
      <c r="T325" s="160" t="s">
        <v>154</v>
      </c>
      <c r="U325" s="160">
        <v>0</v>
      </c>
      <c r="V325" s="160">
        <f t="shared" si="48"/>
        <v>0</v>
      </c>
      <c r="W325" s="160"/>
      <c r="X325" s="160" t="s">
        <v>528</v>
      </c>
      <c r="Y325" s="150"/>
      <c r="Z325" s="150"/>
      <c r="AA325" s="150"/>
      <c r="AB325" s="150"/>
      <c r="AC325" s="150"/>
      <c r="AD325" s="150"/>
      <c r="AE325" s="150"/>
      <c r="AF325" s="150"/>
      <c r="AG325" s="150" t="s">
        <v>533</v>
      </c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5">
      <c r="A326" s="179">
        <v>180</v>
      </c>
      <c r="B326" s="180" t="s">
        <v>568</v>
      </c>
      <c r="C326" s="195" t="s">
        <v>569</v>
      </c>
      <c r="D326" s="181" t="s">
        <v>230</v>
      </c>
      <c r="E326" s="182">
        <v>1</v>
      </c>
      <c r="F326" s="183"/>
      <c r="G326" s="184">
        <f t="shared" si="42"/>
        <v>0</v>
      </c>
      <c r="H326" s="164"/>
      <c r="I326" s="160">
        <f t="shared" si="43"/>
        <v>0</v>
      </c>
      <c r="J326" s="164"/>
      <c r="K326" s="160">
        <f t="shared" si="44"/>
        <v>0</v>
      </c>
      <c r="L326" s="160">
        <v>21</v>
      </c>
      <c r="M326" s="160">
        <f t="shared" si="45"/>
        <v>0</v>
      </c>
      <c r="N326" s="160">
        <v>0</v>
      </c>
      <c r="O326" s="160">
        <f t="shared" si="46"/>
        <v>0</v>
      </c>
      <c r="P326" s="160">
        <v>0</v>
      </c>
      <c r="Q326" s="160">
        <f t="shared" si="47"/>
        <v>0</v>
      </c>
      <c r="R326" s="160"/>
      <c r="S326" s="160" t="s">
        <v>153</v>
      </c>
      <c r="T326" s="160" t="s">
        <v>154</v>
      </c>
      <c r="U326" s="160">
        <v>0</v>
      </c>
      <c r="V326" s="160">
        <f t="shared" si="48"/>
        <v>0</v>
      </c>
      <c r="W326" s="160"/>
      <c r="X326" s="160" t="s">
        <v>528</v>
      </c>
      <c r="Y326" s="150"/>
      <c r="Z326" s="150"/>
      <c r="AA326" s="150"/>
      <c r="AB326" s="150"/>
      <c r="AC326" s="150"/>
      <c r="AD326" s="150"/>
      <c r="AE326" s="150"/>
      <c r="AF326" s="150"/>
      <c r="AG326" s="150" t="s">
        <v>533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x14ac:dyDescent="0.25">
      <c r="A327" s="3"/>
      <c r="B327" s="4"/>
      <c r="C327" s="200"/>
      <c r="D327" s="6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E327">
        <v>15</v>
      </c>
      <c r="AF327">
        <v>21</v>
      </c>
      <c r="AG327" t="s">
        <v>113</v>
      </c>
    </row>
    <row r="328" spans="1:60" x14ac:dyDescent="0.25">
      <c r="A328" s="153"/>
      <c r="B328" s="154" t="s">
        <v>31</v>
      </c>
      <c r="C328" s="193"/>
      <c r="D328" s="155"/>
      <c r="E328" s="156"/>
      <c r="F328" s="156"/>
      <c r="G328" s="192">
        <f>G8+G23+G57+G157+G238+G278+G288+G293+G295+G306</f>
        <v>0</v>
      </c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AE328">
        <f>SUMIF(L7:L326,AE327,G7:G326)</f>
        <v>0</v>
      </c>
      <c r="AF328">
        <f>SUMIF(L7:L326,AF327,G7:G326)</f>
        <v>0</v>
      </c>
      <c r="AG328" t="s">
        <v>570</v>
      </c>
    </row>
    <row r="329" spans="1:60" x14ac:dyDescent="0.25">
      <c r="A329" s="3"/>
      <c r="B329" s="4"/>
      <c r="C329" s="200"/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60" x14ac:dyDescent="0.25">
      <c r="A330" s="3"/>
      <c r="B330" s="4"/>
      <c r="C330" s="200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60" x14ac:dyDescent="0.25">
      <c r="A331" s="270" t="s">
        <v>571</v>
      </c>
      <c r="B331" s="270"/>
      <c r="C331" s="271"/>
      <c r="D331" s="6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60" x14ac:dyDescent="0.25">
      <c r="A332" s="272"/>
      <c r="B332" s="273"/>
      <c r="C332" s="274"/>
      <c r="D332" s="273"/>
      <c r="E332" s="273"/>
      <c r="F332" s="273"/>
      <c r="G332" s="275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AG332" t="s">
        <v>572</v>
      </c>
    </row>
    <row r="333" spans="1:60" x14ac:dyDescent="0.25">
      <c r="A333" s="276"/>
      <c r="B333" s="277"/>
      <c r="C333" s="278"/>
      <c r="D333" s="277"/>
      <c r="E333" s="277"/>
      <c r="F333" s="277"/>
      <c r="G333" s="279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60" x14ac:dyDescent="0.25">
      <c r="A334" s="276"/>
      <c r="B334" s="277"/>
      <c r="C334" s="278"/>
      <c r="D334" s="277"/>
      <c r="E334" s="277"/>
      <c r="F334" s="277"/>
      <c r="G334" s="279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60" x14ac:dyDescent="0.25">
      <c r="A335" s="276"/>
      <c r="B335" s="277"/>
      <c r="C335" s="278"/>
      <c r="D335" s="277"/>
      <c r="E335" s="277"/>
      <c r="F335" s="277"/>
      <c r="G335" s="279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60" x14ac:dyDescent="0.25">
      <c r="A336" s="280"/>
      <c r="B336" s="281"/>
      <c r="C336" s="282"/>
      <c r="D336" s="281"/>
      <c r="E336" s="281"/>
      <c r="F336" s="281"/>
      <c r="G336" s="28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33" x14ac:dyDescent="0.25">
      <c r="A337" s="3"/>
      <c r="B337" s="4"/>
      <c r="C337" s="200"/>
      <c r="D337" s="6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33" x14ac:dyDescent="0.25">
      <c r="C338" s="201"/>
      <c r="D338" s="10"/>
      <c r="AG338" t="s">
        <v>604</v>
      </c>
    </row>
    <row r="339" spans="1:33" x14ac:dyDescent="0.25">
      <c r="D339" s="10"/>
    </row>
    <row r="340" spans="1:33" x14ac:dyDescent="0.25">
      <c r="D340" s="10"/>
    </row>
    <row r="341" spans="1:33" x14ac:dyDescent="0.25">
      <c r="D341" s="10"/>
    </row>
    <row r="342" spans="1:33" x14ac:dyDescent="0.25">
      <c r="D342" s="10"/>
    </row>
    <row r="343" spans="1:33" x14ac:dyDescent="0.25">
      <c r="D343" s="10"/>
    </row>
    <row r="344" spans="1:33" x14ac:dyDescent="0.25">
      <c r="D344" s="10"/>
    </row>
    <row r="345" spans="1:33" x14ac:dyDescent="0.25">
      <c r="D345" s="10"/>
    </row>
    <row r="346" spans="1:33" x14ac:dyDescent="0.25">
      <c r="D346" s="10"/>
    </row>
    <row r="347" spans="1:33" x14ac:dyDescent="0.25">
      <c r="D347" s="10"/>
    </row>
    <row r="348" spans="1:33" x14ac:dyDescent="0.25">
      <c r="D348" s="10"/>
    </row>
    <row r="349" spans="1:33" x14ac:dyDescent="0.25">
      <c r="D349" s="10"/>
    </row>
    <row r="350" spans="1:33" x14ac:dyDescent="0.25">
      <c r="D350" s="10"/>
    </row>
    <row r="351" spans="1:33" x14ac:dyDescent="0.25">
      <c r="D351" s="10"/>
    </row>
    <row r="352" spans="1:33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20">
    <mergeCell ref="A1:G1"/>
    <mergeCell ref="C2:G2"/>
    <mergeCell ref="C3:G3"/>
    <mergeCell ref="C4:G4"/>
    <mergeCell ref="A331:C331"/>
    <mergeCell ref="A332:G336"/>
    <mergeCell ref="C9:G9"/>
    <mergeCell ref="C24:G24"/>
    <mergeCell ref="C59:G59"/>
    <mergeCell ref="C60:G60"/>
    <mergeCell ref="C67:G67"/>
    <mergeCell ref="C68:G68"/>
    <mergeCell ref="C69:G69"/>
    <mergeCell ref="C70:G70"/>
    <mergeCell ref="C71:G71"/>
    <mergeCell ref="C72:G72"/>
    <mergeCell ref="C61:G61"/>
    <mergeCell ref="C62:G62"/>
    <mergeCell ref="C63:G63"/>
    <mergeCell ref="C64:G64"/>
    <mergeCell ref="C65:G65"/>
    <mergeCell ref="C66:G66"/>
    <mergeCell ref="C79:G79"/>
    <mergeCell ref="C80:G80"/>
    <mergeCell ref="C81:G81"/>
    <mergeCell ref="C82:G82"/>
    <mergeCell ref="C83:G83"/>
    <mergeCell ref="C84:G84"/>
    <mergeCell ref="C73:G73"/>
    <mergeCell ref="C74:G74"/>
    <mergeCell ref="C75:G75"/>
    <mergeCell ref="C76:G76"/>
    <mergeCell ref="C77:G77"/>
    <mergeCell ref="C78:G78"/>
    <mergeCell ref="C92:G92"/>
    <mergeCell ref="C93:G93"/>
    <mergeCell ref="C94:G94"/>
    <mergeCell ref="C95:G95"/>
    <mergeCell ref="C97:G97"/>
    <mergeCell ref="C98:G98"/>
    <mergeCell ref="C85:G85"/>
    <mergeCell ref="C86:G86"/>
    <mergeCell ref="C87:G87"/>
    <mergeCell ref="C89:G89"/>
    <mergeCell ref="C90:G90"/>
    <mergeCell ref="C91:G91"/>
    <mergeCell ref="C106:G106"/>
    <mergeCell ref="C107:G107"/>
    <mergeCell ref="C109:G109"/>
    <mergeCell ref="C110:G110"/>
    <mergeCell ref="C111:G111"/>
    <mergeCell ref="C113:G113"/>
    <mergeCell ref="C99:G99"/>
    <mergeCell ref="C101:G101"/>
    <mergeCell ref="C102:G102"/>
    <mergeCell ref="C103:G103"/>
    <mergeCell ref="C104:G104"/>
    <mergeCell ref="C105:G105"/>
    <mergeCell ref="C121:G121"/>
    <mergeCell ref="C122:G122"/>
    <mergeCell ref="C123:G123"/>
    <mergeCell ref="C124:G124"/>
    <mergeCell ref="C125:G125"/>
    <mergeCell ref="C127:G127"/>
    <mergeCell ref="C114:G114"/>
    <mergeCell ref="C115:G115"/>
    <mergeCell ref="C117:G117"/>
    <mergeCell ref="C118:G118"/>
    <mergeCell ref="C119:G119"/>
    <mergeCell ref="C120:G120"/>
    <mergeCell ref="C135:G135"/>
    <mergeCell ref="C136:G136"/>
    <mergeCell ref="C137:G137"/>
    <mergeCell ref="C139:G139"/>
    <mergeCell ref="C140:G140"/>
    <mergeCell ref="C141:G141"/>
    <mergeCell ref="C128:G128"/>
    <mergeCell ref="C129:G129"/>
    <mergeCell ref="C130:G130"/>
    <mergeCell ref="C131:G131"/>
    <mergeCell ref="C133:G133"/>
    <mergeCell ref="C134:G134"/>
    <mergeCell ref="C149:G149"/>
    <mergeCell ref="C151:G151"/>
    <mergeCell ref="C152:G152"/>
    <mergeCell ref="C153:G153"/>
    <mergeCell ref="C154:G154"/>
    <mergeCell ref="C155:G155"/>
    <mergeCell ref="C142:G142"/>
    <mergeCell ref="C143:G143"/>
    <mergeCell ref="C145:G145"/>
    <mergeCell ref="C146:G146"/>
    <mergeCell ref="C147:G147"/>
    <mergeCell ref="C148:G148"/>
    <mergeCell ref="C171:G171"/>
    <mergeCell ref="C173:G173"/>
    <mergeCell ref="C258:G258"/>
    <mergeCell ref="C259:G259"/>
    <mergeCell ref="C261:G261"/>
    <mergeCell ref="C262:G262"/>
    <mergeCell ref="C159:G159"/>
    <mergeCell ref="C161:G161"/>
    <mergeCell ref="C163:G163"/>
    <mergeCell ref="C165:G165"/>
    <mergeCell ref="C167:G167"/>
    <mergeCell ref="C169:G169"/>
    <mergeCell ref="C302:G302"/>
    <mergeCell ref="C305:G305"/>
    <mergeCell ref="C290:G290"/>
    <mergeCell ref="C292:G292"/>
    <mergeCell ref="C297:G297"/>
    <mergeCell ref="C298:G298"/>
    <mergeCell ref="C299:G299"/>
    <mergeCell ref="C300:G300"/>
    <mergeCell ref="C264:G264"/>
    <mergeCell ref="C265:G265"/>
    <mergeCell ref="C267:G267"/>
    <mergeCell ref="C268:G268"/>
    <mergeCell ref="C270:G270"/>
    <mergeCell ref="C271:G27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06173-D5C4-4B52-86F0-7089F65704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33203125" customWidth="1"/>
    <col min="2" max="2" width="12.44140625" style="124" customWidth="1"/>
    <col min="3" max="3" width="38.21875" style="124" customWidth="1"/>
    <col min="4" max="4" width="4.77734375" customWidth="1"/>
    <col min="5" max="5" width="10.44140625" customWidth="1"/>
    <col min="6" max="6" width="9.777343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3" t="s">
        <v>7</v>
      </c>
      <c r="B1" s="263"/>
      <c r="C1" s="263"/>
      <c r="D1" s="263"/>
      <c r="E1" s="263"/>
      <c r="F1" s="263"/>
      <c r="G1" s="263"/>
      <c r="AG1" t="s">
        <v>101</v>
      </c>
    </row>
    <row r="2" spans="1:60" ht="25.05" customHeight="1" x14ac:dyDescent="0.25">
      <c r="A2" s="142" t="s">
        <v>8</v>
      </c>
      <c r="B2" s="49" t="s">
        <v>43</v>
      </c>
      <c r="C2" s="264" t="s">
        <v>44</v>
      </c>
      <c r="D2" s="265"/>
      <c r="E2" s="265"/>
      <c r="F2" s="265"/>
      <c r="G2" s="266"/>
      <c r="AG2" t="s">
        <v>102</v>
      </c>
    </row>
    <row r="3" spans="1:60" ht="25.05" customHeight="1" x14ac:dyDescent="0.25">
      <c r="A3" s="142" t="s">
        <v>9</v>
      </c>
      <c r="B3" s="49" t="s">
        <v>52</v>
      </c>
      <c r="C3" s="264" t="s">
        <v>53</v>
      </c>
      <c r="D3" s="265"/>
      <c r="E3" s="265"/>
      <c r="F3" s="265"/>
      <c r="G3" s="266"/>
      <c r="AC3" s="124" t="s">
        <v>102</v>
      </c>
      <c r="AG3" t="s">
        <v>103</v>
      </c>
    </row>
    <row r="4" spans="1:60" ht="25.05" customHeight="1" x14ac:dyDescent="0.25">
      <c r="A4" s="143" t="s">
        <v>10</v>
      </c>
      <c r="B4" s="144" t="s">
        <v>56</v>
      </c>
      <c r="C4" s="267" t="s">
        <v>57</v>
      </c>
      <c r="D4" s="268"/>
      <c r="E4" s="268"/>
      <c r="F4" s="268"/>
      <c r="G4" s="269"/>
      <c r="AG4" t="s">
        <v>104</v>
      </c>
    </row>
    <row r="5" spans="1:60" x14ac:dyDescent="0.25">
      <c r="D5" s="10"/>
    </row>
    <row r="6" spans="1:60" ht="39.6" x14ac:dyDescent="0.25">
      <c r="A6" s="146" t="s">
        <v>105</v>
      </c>
      <c r="B6" s="148" t="s">
        <v>106</v>
      </c>
      <c r="C6" s="148" t="s">
        <v>107</v>
      </c>
      <c r="D6" s="147" t="s">
        <v>108</v>
      </c>
      <c r="E6" s="146" t="s">
        <v>109</v>
      </c>
      <c r="F6" s="145" t="s">
        <v>110</v>
      </c>
      <c r="G6" s="146" t="s">
        <v>31</v>
      </c>
      <c r="H6" s="149" t="s">
        <v>32</v>
      </c>
      <c r="I6" s="149" t="s">
        <v>111</v>
      </c>
      <c r="J6" s="149" t="s">
        <v>33</v>
      </c>
      <c r="K6" s="149" t="s">
        <v>112</v>
      </c>
      <c r="L6" s="149" t="s">
        <v>113</v>
      </c>
      <c r="M6" s="149" t="s">
        <v>114</v>
      </c>
      <c r="N6" s="149" t="s">
        <v>115</v>
      </c>
      <c r="O6" s="149" t="s">
        <v>116</v>
      </c>
      <c r="P6" s="149" t="s">
        <v>117</v>
      </c>
      <c r="Q6" s="149" t="s">
        <v>118</v>
      </c>
      <c r="R6" s="149" t="s">
        <v>119</v>
      </c>
      <c r="S6" s="149" t="s">
        <v>120</v>
      </c>
      <c r="T6" s="149" t="s">
        <v>121</v>
      </c>
      <c r="U6" s="149" t="s">
        <v>122</v>
      </c>
      <c r="V6" s="149" t="s">
        <v>123</v>
      </c>
      <c r="W6" s="149" t="s">
        <v>124</v>
      </c>
      <c r="X6" s="149" t="s">
        <v>125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5">
      <c r="A8" s="168" t="s">
        <v>126</v>
      </c>
      <c r="B8" s="169" t="s">
        <v>68</v>
      </c>
      <c r="C8" s="197" t="s">
        <v>69</v>
      </c>
      <c r="D8" s="170"/>
      <c r="E8" s="171"/>
      <c r="F8" s="172"/>
      <c r="G8" s="173">
        <f>SUMIF(AG9:AG9,"&lt;&gt;NOR",G9:G9)</f>
        <v>0</v>
      </c>
      <c r="H8" s="167"/>
      <c r="I8" s="167">
        <f>SUM(I9:I9)</f>
        <v>0</v>
      </c>
      <c r="J8" s="167"/>
      <c r="K8" s="167">
        <f>SUM(K9:K9)</f>
        <v>0</v>
      </c>
      <c r="L8" s="167"/>
      <c r="M8" s="167">
        <f>SUM(M9:M9)</f>
        <v>0</v>
      </c>
      <c r="N8" s="167"/>
      <c r="O8" s="167">
        <f>SUM(O9:O9)</f>
        <v>0.53</v>
      </c>
      <c r="P8" s="167"/>
      <c r="Q8" s="167">
        <f>SUM(Q9:Q9)</f>
        <v>0</v>
      </c>
      <c r="R8" s="167"/>
      <c r="S8" s="167"/>
      <c r="T8" s="167"/>
      <c r="U8" s="167"/>
      <c r="V8" s="167">
        <f>SUM(V9:V9)</f>
        <v>14.4</v>
      </c>
      <c r="W8" s="167"/>
      <c r="X8" s="167"/>
      <c r="AG8" t="s">
        <v>127</v>
      </c>
    </row>
    <row r="9" spans="1:60" outlineLevel="1" x14ac:dyDescent="0.25">
      <c r="A9" s="185">
        <v>1</v>
      </c>
      <c r="B9" s="186" t="s">
        <v>605</v>
      </c>
      <c r="C9" s="194" t="s">
        <v>606</v>
      </c>
      <c r="D9" s="187" t="s">
        <v>507</v>
      </c>
      <c r="E9" s="188">
        <v>40</v>
      </c>
      <c r="F9" s="189"/>
      <c r="G9" s="190">
        <f>ROUND(E9*F9,2)</f>
        <v>0</v>
      </c>
      <c r="H9" s="164"/>
      <c r="I9" s="160">
        <f>ROUND(E9*H9,2)</f>
        <v>0</v>
      </c>
      <c r="J9" s="164"/>
      <c r="K9" s="160">
        <f>ROUND(E9*J9,2)</f>
        <v>0</v>
      </c>
      <c r="L9" s="160">
        <v>21</v>
      </c>
      <c r="M9" s="160">
        <f>G9*(1+L9/100)</f>
        <v>0</v>
      </c>
      <c r="N9" s="160">
        <v>1.315E-2</v>
      </c>
      <c r="O9" s="160">
        <f>ROUND(E9*N9,2)</f>
        <v>0.53</v>
      </c>
      <c r="P9" s="160">
        <v>0</v>
      </c>
      <c r="Q9" s="160">
        <f>ROUND(E9*P9,2)</f>
        <v>0</v>
      </c>
      <c r="R9" s="160"/>
      <c r="S9" s="160" t="s">
        <v>133</v>
      </c>
      <c r="T9" s="160" t="s">
        <v>133</v>
      </c>
      <c r="U9" s="160">
        <v>0.36</v>
      </c>
      <c r="V9" s="160">
        <f>ROUND(E9*U9,2)</f>
        <v>14.4</v>
      </c>
      <c r="W9" s="160"/>
      <c r="X9" s="160" t="s">
        <v>134</v>
      </c>
      <c r="Y9" s="150"/>
      <c r="Z9" s="150"/>
      <c r="AA9" s="150"/>
      <c r="AB9" s="150"/>
      <c r="AC9" s="150"/>
      <c r="AD9" s="150"/>
      <c r="AE9" s="150"/>
      <c r="AF9" s="150"/>
      <c r="AG9" s="150" t="s">
        <v>135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5">
      <c r="A10" s="168" t="s">
        <v>126</v>
      </c>
      <c r="B10" s="169" t="s">
        <v>70</v>
      </c>
      <c r="C10" s="197" t="s">
        <v>71</v>
      </c>
      <c r="D10" s="170"/>
      <c r="E10" s="171"/>
      <c r="F10" s="172"/>
      <c r="G10" s="173">
        <f>SUMIF(AG11:AG17,"&lt;&gt;NOR",G11:G17)</f>
        <v>0</v>
      </c>
      <c r="H10" s="167"/>
      <c r="I10" s="167">
        <f>SUM(I11:I17)</f>
        <v>0</v>
      </c>
      <c r="J10" s="167"/>
      <c r="K10" s="167">
        <f>SUM(K11:K17)</f>
        <v>0</v>
      </c>
      <c r="L10" s="167"/>
      <c r="M10" s="167">
        <f>SUM(M11:M17)</f>
        <v>0</v>
      </c>
      <c r="N10" s="167"/>
      <c r="O10" s="167">
        <f>SUM(O11:O17)</f>
        <v>4.7100000000000009</v>
      </c>
      <c r="P10" s="167"/>
      <c r="Q10" s="167">
        <f>SUM(Q11:Q17)</f>
        <v>0</v>
      </c>
      <c r="R10" s="167"/>
      <c r="S10" s="167"/>
      <c r="T10" s="167"/>
      <c r="U10" s="167"/>
      <c r="V10" s="167">
        <f>SUM(V11:V17)</f>
        <v>18.05</v>
      </c>
      <c r="W10" s="167"/>
      <c r="X10" s="167"/>
      <c r="AG10" t="s">
        <v>127</v>
      </c>
    </row>
    <row r="11" spans="1:60" ht="20.399999999999999" outlineLevel="1" x14ac:dyDescent="0.25">
      <c r="A11" s="179">
        <v>2</v>
      </c>
      <c r="B11" s="180" t="s">
        <v>607</v>
      </c>
      <c r="C11" s="195" t="s">
        <v>608</v>
      </c>
      <c r="D11" s="181" t="s">
        <v>609</v>
      </c>
      <c r="E11" s="182">
        <v>1.76</v>
      </c>
      <c r="F11" s="183"/>
      <c r="G11" s="184">
        <f>ROUND(E11*F11,2)</f>
        <v>0</v>
      </c>
      <c r="H11" s="164"/>
      <c r="I11" s="160">
        <f>ROUND(E11*H11,2)</f>
        <v>0</v>
      </c>
      <c r="J11" s="164"/>
      <c r="K11" s="160">
        <f>ROUND(E11*J11,2)</f>
        <v>0</v>
      </c>
      <c r="L11" s="160">
        <v>21</v>
      </c>
      <c r="M11" s="160">
        <f>G11*(1+L11/100)</f>
        <v>0</v>
      </c>
      <c r="N11" s="160">
        <v>2.5249999999999999</v>
      </c>
      <c r="O11" s="160">
        <f>ROUND(E11*N11,2)</f>
        <v>4.4400000000000004</v>
      </c>
      <c r="P11" s="160">
        <v>0</v>
      </c>
      <c r="Q11" s="160">
        <f>ROUND(E11*P11,2)</f>
        <v>0</v>
      </c>
      <c r="R11" s="160"/>
      <c r="S11" s="160" t="s">
        <v>133</v>
      </c>
      <c r="T11" s="160" t="s">
        <v>133</v>
      </c>
      <c r="U11" s="160">
        <v>3.2130000000000001</v>
      </c>
      <c r="V11" s="160">
        <f>ROUND(E11*U11,2)</f>
        <v>5.65</v>
      </c>
      <c r="W11" s="160"/>
      <c r="X11" s="160" t="s">
        <v>134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135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259" t="s">
        <v>610</v>
      </c>
      <c r="D12" s="260"/>
      <c r="E12" s="260"/>
      <c r="F12" s="260"/>
      <c r="G12" s="2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129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99" t="s">
        <v>611</v>
      </c>
      <c r="D13" s="165"/>
      <c r="E13" s="166">
        <v>1.76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394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9">
        <v>3</v>
      </c>
      <c r="B14" s="180" t="s">
        <v>612</v>
      </c>
      <c r="C14" s="195" t="s">
        <v>613</v>
      </c>
      <c r="D14" s="181" t="s">
        <v>609</v>
      </c>
      <c r="E14" s="182">
        <v>1.76</v>
      </c>
      <c r="F14" s="183"/>
      <c r="G14" s="184">
        <f>ROUND(E14*F14,2)</f>
        <v>0</v>
      </c>
      <c r="H14" s="164"/>
      <c r="I14" s="160">
        <f>ROUND(E14*H14,2)</f>
        <v>0</v>
      </c>
      <c r="J14" s="164"/>
      <c r="K14" s="160">
        <f>ROUND(E14*J14,2)</f>
        <v>0</v>
      </c>
      <c r="L14" s="160">
        <v>21</v>
      </c>
      <c r="M14" s="160">
        <f>G14*(1+L14/100)</f>
        <v>0</v>
      </c>
      <c r="N14" s="160">
        <v>0.04</v>
      </c>
      <c r="O14" s="160">
        <f>ROUND(E14*N14,2)</f>
        <v>7.0000000000000007E-2</v>
      </c>
      <c r="P14" s="160">
        <v>0</v>
      </c>
      <c r="Q14" s="160">
        <f>ROUND(E14*P14,2)</f>
        <v>0</v>
      </c>
      <c r="R14" s="160"/>
      <c r="S14" s="160" t="s">
        <v>133</v>
      </c>
      <c r="T14" s="160" t="s">
        <v>133</v>
      </c>
      <c r="U14" s="160">
        <v>2.7</v>
      </c>
      <c r="V14" s="160">
        <f>ROUND(E14*U14,2)</f>
        <v>4.75</v>
      </c>
      <c r="W14" s="160"/>
      <c r="X14" s="160" t="s">
        <v>134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135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99" t="s">
        <v>614</v>
      </c>
      <c r="D15" s="165"/>
      <c r="E15" s="166">
        <v>1.76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394</v>
      </c>
      <c r="AH15" s="150">
        <v>5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0.399999999999999" outlineLevel="1" x14ac:dyDescent="0.25">
      <c r="A16" s="179">
        <v>4</v>
      </c>
      <c r="B16" s="180" t="s">
        <v>615</v>
      </c>
      <c r="C16" s="195" t="s">
        <v>616</v>
      </c>
      <c r="D16" s="181" t="s">
        <v>507</v>
      </c>
      <c r="E16" s="182">
        <v>22</v>
      </c>
      <c r="F16" s="183"/>
      <c r="G16" s="184">
        <f>ROUND(E16*F16,2)</f>
        <v>0</v>
      </c>
      <c r="H16" s="164"/>
      <c r="I16" s="160">
        <f>ROUND(E16*H16,2)</f>
        <v>0</v>
      </c>
      <c r="J16" s="164"/>
      <c r="K16" s="160">
        <f>ROUND(E16*J16,2)</f>
        <v>0</v>
      </c>
      <c r="L16" s="160">
        <v>21</v>
      </c>
      <c r="M16" s="160">
        <f>G16*(1+L16/100)</f>
        <v>0</v>
      </c>
      <c r="N16" s="160">
        <v>9.1400000000000006E-3</v>
      </c>
      <c r="O16" s="160">
        <f>ROUND(E16*N16,2)</f>
        <v>0.2</v>
      </c>
      <c r="P16" s="160">
        <v>0</v>
      </c>
      <c r="Q16" s="160">
        <f>ROUND(E16*P16,2)</f>
        <v>0</v>
      </c>
      <c r="R16" s="160"/>
      <c r="S16" s="160" t="s">
        <v>133</v>
      </c>
      <c r="T16" s="160" t="s">
        <v>133</v>
      </c>
      <c r="U16" s="160">
        <v>0.34775</v>
      </c>
      <c r="V16" s="160">
        <f>ROUND(E16*U16,2)</f>
        <v>7.65</v>
      </c>
      <c r="W16" s="160"/>
      <c r="X16" s="160" t="s">
        <v>134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135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259" t="s">
        <v>617</v>
      </c>
      <c r="D17" s="260"/>
      <c r="E17" s="260"/>
      <c r="F17" s="260"/>
      <c r="G17" s="2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129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5">
      <c r="A18" s="168" t="s">
        <v>126</v>
      </c>
      <c r="B18" s="169" t="s">
        <v>72</v>
      </c>
      <c r="C18" s="197" t="s">
        <v>73</v>
      </c>
      <c r="D18" s="170"/>
      <c r="E18" s="171"/>
      <c r="F18" s="172"/>
      <c r="G18" s="173">
        <f>SUMIF(AG19:AG19,"&lt;&gt;NOR",G19:G19)</f>
        <v>0</v>
      </c>
      <c r="H18" s="167"/>
      <c r="I18" s="167">
        <f>SUM(I19:I19)</f>
        <v>0</v>
      </c>
      <c r="J18" s="167"/>
      <c r="K18" s="167">
        <f>SUM(K19:K19)</f>
        <v>0</v>
      </c>
      <c r="L18" s="167"/>
      <c r="M18" s="167">
        <f>SUM(M19:M19)</f>
        <v>0</v>
      </c>
      <c r="N18" s="167"/>
      <c r="O18" s="167">
        <f>SUM(O19:O19)</f>
        <v>0.25</v>
      </c>
      <c r="P18" s="167"/>
      <c r="Q18" s="167">
        <f>SUM(Q19:Q19)</f>
        <v>0</v>
      </c>
      <c r="R18" s="167"/>
      <c r="S18" s="167"/>
      <c r="T18" s="167"/>
      <c r="U18" s="167"/>
      <c r="V18" s="167">
        <f>SUM(V19:V19)</f>
        <v>10.4</v>
      </c>
      <c r="W18" s="167"/>
      <c r="X18" s="167"/>
      <c r="AG18" t="s">
        <v>127</v>
      </c>
    </row>
    <row r="19" spans="1:60" outlineLevel="1" x14ac:dyDescent="0.25">
      <c r="A19" s="185">
        <v>5</v>
      </c>
      <c r="B19" s="186" t="s">
        <v>618</v>
      </c>
      <c r="C19" s="194" t="s">
        <v>619</v>
      </c>
      <c r="D19" s="187" t="s">
        <v>507</v>
      </c>
      <c r="E19" s="188">
        <v>40</v>
      </c>
      <c r="F19" s="189"/>
      <c r="G19" s="190">
        <f>ROUND(E19*F19,2)</f>
        <v>0</v>
      </c>
      <c r="H19" s="164"/>
      <c r="I19" s="160">
        <f>ROUND(E19*H19,2)</f>
        <v>0</v>
      </c>
      <c r="J19" s="164"/>
      <c r="K19" s="160">
        <f>ROUND(E19*J19,2)</f>
        <v>0</v>
      </c>
      <c r="L19" s="160">
        <v>21</v>
      </c>
      <c r="M19" s="160">
        <f>G19*(1+L19/100)</f>
        <v>0</v>
      </c>
      <c r="N19" s="160">
        <v>6.3499999999999997E-3</v>
      </c>
      <c r="O19" s="160">
        <f>ROUND(E19*N19,2)</f>
        <v>0.25</v>
      </c>
      <c r="P19" s="160">
        <v>0</v>
      </c>
      <c r="Q19" s="160">
        <f>ROUND(E19*P19,2)</f>
        <v>0</v>
      </c>
      <c r="R19" s="160"/>
      <c r="S19" s="160" t="s">
        <v>133</v>
      </c>
      <c r="T19" s="160" t="s">
        <v>133</v>
      </c>
      <c r="U19" s="160">
        <v>0.26</v>
      </c>
      <c r="V19" s="160">
        <f>ROUND(E19*U19,2)</f>
        <v>10.4</v>
      </c>
      <c r="W19" s="160"/>
      <c r="X19" s="160" t="s">
        <v>134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135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6.4" x14ac:dyDescent="0.25">
      <c r="A20" s="168" t="s">
        <v>126</v>
      </c>
      <c r="B20" s="169" t="s">
        <v>74</v>
      </c>
      <c r="C20" s="197" t="s">
        <v>75</v>
      </c>
      <c r="D20" s="170"/>
      <c r="E20" s="171"/>
      <c r="F20" s="172"/>
      <c r="G20" s="173">
        <f>SUMIF(AG21:AG21,"&lt;&gt;NOR",G21:G21)</f>
        <v>0</v>
      </c>
      <c r="H20" s="167"/>
      <c r="I20" s="167">
        <f>SUM(I21:I21)</f>
        <v>0</v>
      </c>
      <c r="J20" s="167"/>
      <c r="K20" s="167">
        <f>SUM(K21:K21)</f>
        <v>0</v>
      </c>
      <c r="L20" s="167"/>
      <c r="M20" s="167">
        <f>SUM(M21:M21)</f>
        <v>0</v>
      </c>
      <c r="N20" s="167"/>
      <c r="O20" s="167">
        <f>SUM(O21:O21)</f>
        <v>0</v>
      </c>
      <c r="P20" s="167"/>
      <c r="Q20" s="167">
        <f>SUM(Q21:Q21)</f>
        <v>0</v>
      </c>
      <c r="R20" s="167"/>
      <c r="S20" s="167"/>
      <c r="T20" s="167"/>
      <c r="U20" s="167"/>
      <c r="V20" s="167">
        <f>SUM(V21:V21)</f>
        <v>12.62</v>
      </c>
      <c r="W20" s="167"/>
      <c r="X20" s="167"/>
      <c r="AG20" t="s">
        <v>127</v>
      </c>
    </row>
    <row r="21" spans="1:60" outlineLevel="1" x14ac:dyDescent="0.25">
      <c r="A21" s="185">
        <v>6</v>
      </c>
      <c r="B21" s="186" t="s">
        <v>620</v>
      </c>
      <c r="C21" s="194" t="s">
        <v>621</v>
      </c>
      <c r="D21" s="187" t="s">
        <v>507</v>
      </c>
      <c r="E21" s="188">
        <v>48</v>
      </c>
      <c r="F21" s="189"/>
      <c r="G21" s="190">
        <f>ROUND(E21*F21,2)</f>
        <v>0</v>
      </c>
      <c r="H21" s="164"/>
      <c r="I21" s="160">
        <f>ROUND(E21*H21,2)</f>
        <v>0</v>
      </c>
      <c r="J21" s="164"/>
      <c r="K21" s="160">
        <f>ROUND(E21*J21,2)</f>
        <v>0</v>
      </c>
      <c r="L21" s="160">
        <v>21</v>
      </c>
      <c r="M21" s="160">
        <f>G21*(1+L21/100)</f>
        <v>0</v>
      </c>
      <c r="N21" s="160">
        <v>4.0000000000000003E-5</v>
      </c>
      <c r="O21" s="160">
        <f>ROUND(E21*N21,2)</f>
        <v>0</v>
      </c>
      <c r="P21" s="160">
        <v>0</v>
      </c>
      <c r="Q21" s="160">
        <f>ROUND(E21*P21,2)</f>
        <v>0</v>
      </c>
      <c r="R21" s="160"/>
      <c r="S21" s="160" t="s">
        <v>133</v>
      </c>
      <c r="T21" s="160" t="s">
        <v>133</v>
      </c>
      <c r="U21" s="160">
        <v>0.26300000000000001</v>
      </c>
      <c r="V21" s="160">
        <f>ROUND(E21*U21,2)</f>
        <v>12.62</v>
      </c>
      <c r="W21" s="160"/>
      <c r="X21" s="160" t="s">
        <v>134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135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5">
      <c r="A22" s="168" t="s">
        <v>126</v>
      </c>
      <c r="B22" s="169" t="s">
        <v>76</v>
      </c>
      <c r="C22" s="197" t="s">
        <v>77</v>
      </c>
      <c r="D22" s="170"/>
      <c r="E22" s="171"/>
      <c r="F22" s="172"/>
      <c r="G22" s="173">
        <f>SUMIF(AG23:AG27,"&lt;&gt;NOR",G23:G27)</f>
        <v>0</v>
      </c>
      <c r="H22" s="167"/>
      <c r="I22" s="167">
        <f>SUM(I23:I27)</f>
        <v>0</v>
      </c>
      <c r="J22" s="167"/>
      <c r="K22" s="167">
        <f>SUM(K23:K27)</f>
        <v>0</v>
      </c>
      <c r="L22" s="167"/>
      <c r="M22" s="167">
        <f>SUM(M23:M27)</f>
        <v>0</v>
      </c>
      <c r="N22" s="167"/>
      <c r="O22" s="167">
        <f>SUM(O23:O27)</f>
        <v>0.04</v>
      </c>
      <c r="P22" s="167"/>
      <c r="Q22" s="167">
        <f>SUM(Q23:Q27)</f>
        <v>3.3800000000000003</v>
      </c>
      <c r="R22" s="167"/>
      <c r="S22" s="167"/>
      <c r="T22" s="167"/>
      <c r="U22" s="167"/>
      <c r="V22" s="167">
        <f>SUM(V23:V27)</f>
        <v>45.2</v>
      </c>
      <c r="W22" s="167"/>
      <c r="X22" s="167"/>
      <c r="AG22" t="s">
        <v>127</v>
      </c>
    </row>
    <row r="23" spans="1:60" outlineLevel="1" x14ac:dyDescent="0.25">
      <c r="A23" s="185">
        <v>7</v>
      </c>
      <c r="B23" s="186" t="s">
        <v>622</v>
      </c>
      <c r="C23" s="194" t="s">
        <v>623</v>
      </c>
      <c r="D23" s="187" t="s">
        <v>138</v>
      </c>
      <c r="E23" s="188">
        <v>20</v>
      </c>
      <c r="F23" s="189"/>
      <c r="G23" s="190">
        <f>ROUND(E23*F23,2)</f>
        <v>0</v>
      </c>
      <c r="H23" s="164"/>
      <c r="I23" s="160">
        <f>ROUND(E23*H23,2)</f>
        <v>0</v>
      </c>
      <c r="J23" s="164"/>
      <c r="K23" s="160">
        <f>ROUND(E23*J23,2)</f>
        <v>0</v>
      </c>
      <c r="L23" s="160">
        <v>21</v>
      </c>
      <c r="M23" s="160">
        <f>G23*(1+L23/100)</f>
        <v>0</v>
      </c>
      <c r="N23" s="160">
        <v>0</v>
      </c>
      <c r="O23" s="160">
        <f>ROUND(E23*N23,2)</f>
        <v>0</v>
      </c>
      <c r="P23" s="160">
        <v>3.6999999999999998E-2</v>
      </c>
      <c r="Q23" s="160">
        <f>ROUND(E23*P23,2)</f>
        <v>0.74</v>
      </c>
      <c r="R23" s="160"/>
      <c r="S23" s="160" t="s">
        <v>133</v>
      </c>
      <c r="T23" s="160" t="s">
        <v>133</v>
      </c>
      <c r="U23" s="160">
        <v>0.55000000000000004</v>
      </c>
      <c r="V23" s="160">
        <f>ROUND(E23*U23,2)</f>
        <v>11</v>
      </c>
      <c r="W23" s="160"/>
      <c r="X23" s="160" t="s">
        <v>134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135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85">
        <v>8</v>
      </c>
      <c r="B24" s="186" t="s">
        <v>624</v>
      </c>
      <c r="C24" s="194" t="s">
        <v>625</v>
      </c>
      <c r="D24" s="187" t="s">
        <v>507</v>
      </c>
      <c r="E24" s="188">
        <v>40</v>
      </c>
      <c r="F24" s="189"/>
      <c r="G24" s="190">
        <f>ROUND(E24*F24,2)</f>
        <v>0</v>
      </c>
      <c r="H24" s="164"/>
      <c r="I24" s="160">
        <f>ROUND(E24*H24,2)</f>
        <v>0</v>
      </c>
      <c r="J24" s="164"/>
      <c r="K24" s="160">
        <f>ROUND(E24*J24,2)</f>
        <v>0</v>
      </c>
      <c r="L24" s="160">
        <v>21</v>
      </c>
      <c r="M24" s="160">
        <f>G24*(1+L24/100)</f>
        <v>0</v>
      </c>
      <c r="N24" s="160">
        <v>0</v>
      </c>
      <c r="O24" s="160">
        <f>ROUND(E24*N24,2)</f>
        <v>0</v>
      </c>
      <c r="P24" s="160">
        <v>4.5999999999999999E-2</v>
      </c>
      <c r="Q24" s="160">
        <f>ROUND(E24*P24,2)</f>
        <v>1.84</v>
      </c>
      <c r="R24" s="160"/>
      <c r="S24" s="160" t="s">
        <v>133</v>
      </c>
      <c r="T24" s="160" t="s">
        <v>133</v>
      </c>
      <c r="U24" s="160">
        <v>0.26</v>
      </c>
      <c r="V24" s="160">
        <f>ROUND(E24*U24,2)</f>
        <v>10.4</v>
      </c>
      <c r="W24" s="160"/>
      <c r="X24" s="160" t="s">
        <v>134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135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85">
        <v>9</v>
      </c>
      <c r="B25" s="186" t="s">
        <v>626</v>
      </c>
      <c r="C25" s="194" t="s">
        <v>627</v>
      </c>
      <c r="D25" s="187" t="s">
        <v>149</v>
      </c>
      <c r="E25" s="188">
        <v>600</v>
      </c>
      <c r="F25" s="189"/>
      <c r="G25" s="190">
        <f>ROUND(E25*F25,2)</f>
        <v>0</v>
      </c>
      <c r="H25" s="164"/>
      <c r="I25" s="160">
        <f>ROUND(E25*H25,2)</f>
        <v>0</v>
      </c>
      <c r="J25" s="164"/>
      <c r="K25" s="160">
        <f>ROUND(E25*J25,2)</f>
        <v>0</v>
      </c>
      <c r="L25" s="160">
        <v>21</v>
      </c>
      <c r="M25" s="160">
        <f>G25*(1+L25/100)</f>
        <v>0</v>
      </c>
      <c r="N25" s="160">
        <v>5.0000000000000002E-5</v>
      </c>
      <c r="O25" s="160">
        <f>ROUND(E25*N25,2)</f>
        <v>0.03</v>
      </c>
      <c r="P25" s="160">
        <v>1E-3</v>
      </c>
      <c r="Q25" s="160">
        <f>ROUND(E25*P25,2)</f>
        <v>0.6</v>
      </c>
      <c r="R25" s="160"/>
      <c r="S25" s="160" t="s">
        <v>133</v>
      </c>
      <c r="T25" s="160" t="s">
        <v>133</v>
      </c>
      <c r="U25" s="160">
        <v>2.5999999999999999E-2</v>
      </c>
      <c r="V25" s="160">
        <f>ROUND(E25*U25,2)</f>
        <v>15.6</v>
      </c>
      <c r="W25" s="160"/>
      <c r="X25" s="160" t="s">
        <v>134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135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79">
        <v>10</v>
      </c>
      <c r="B26" s="180" t="s">
        <v>628</v>
      </c>
      <c r="C26" s="195" t="s">
        <v>629</v>
      </c>
      <c r="D26" s="181" t="s">
        <v>149</v>
      </c>
      <c r="E26" s="182">
        <v>200</v>
      </c>
      <c r="F26" s="183"/>
      <c r="G26" s="184">
        <f>ROUND(E26*F26,2)</f>
        <v>0</v>
      </c>
      <c r="H26" s="164"/>
      <c r="I26" s="160">
        <f>ROUND(E26*H26,2)</f>
        <v>0</v>
      </c>
      <c r="J26" s="164"/>
      <c r="K26" s="160">
        <f>ROUND(E26*J26,2)</f>
        <v>0</v>
      </c>
      <c r="L26" s="160">
        <v>21</v>
      </c>
      <c r="M26" s="160">
        <f>G26*(1+L26/100)</f>
        <v>0</v>
      </c>
      <c r="N26" s="160">
        <v>6.0000000000000002E-5</v>
      </c>
      <c r="O26" s="160">
        <f>ROUND(E26*N26,2)</f>
        <v>0.01</v>
      </c>
      <c r="P26" s="160">
        <v>1E-3</v>
      </c>
      <c r="Q26" s="160">
        <f>ROUND(E26*P26,2)</f>
        <v>0.2</v>
      </c>
      <c r="R26" s="160"/>
      <c r="S26" s="160" t="s">
        <v>133</v>
      </c>
      <c r="T26" s="160" t="s">
        <v>133</v>
      </c>
      <c r="U26" s="160">
        <v>4.1000000000000002E-2</v>
      </c>
      <c r="V26" s="160">
        <f>ROUND(E26*U26,2)</f>
        <v>8.1999999999999993</v>
      </c>
      <c r="W26" s="160"/>
      <c r="X26" s="160" t="s">
        <v>134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135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199" t="s">
        <v>630</v>
      </c>
      <c r="D27" s="165"/>
      <c r="E27" s="166">
        <v>200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394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x14ac:dyDescent="0.25">
      <c r="A28" s="168" t="s">
        <v>126</v>
      </c>
      <c r="B28" s="169" t="s">
        <v>78</v>
      </c>
      <c r="C28" s="197" t="s">
        <v>79</v>
      </c>
      <c r="D28" s="170"/>
      <c r="E28" s="171"/>
      <c r="F28" s="172"/>
      <c r="G28" s="173">
        <f>SUMIF(AG29:AG29,"&lt;&gt;NOR",G29:G29)</f>
        <v>0</v>
      </c>
      <c r="H28" s="167"/>
      <c r="I28" s="167">
        <f>SUM(I29:I29)</f>
        <v>0</v>
      </c>
      <c r="J28" s="167"/>
      <c r="K28" s="167">
        <f>SUM(K29:K29)</f>
        <v>0</v>
      </c>
      <c r="L28" s="167"/>
      <c r="M28" s="167">
        <f>SUM(M29:M29)</f>
        <v>0</v>
      </c>
      <c r="N28" s="167"/>
      <c r="O28" s="167">
        <f>SUM(O29:O29)</f>
        <v>0</v>
      </c>
      <c r="P28" s="167"/>
      <c r="Q28" s="167">
        <f>SUM(Q29:Q29)</f>
        <v>0</v>
      </c>
      <c r="R28" s="167"/>
      <c r="S28" s="167"/>
      <c r="T28" s="167"/>
      <c r="U28" s="167"/>
      <c r="V28" s="167">
        <f>SUM(V29:V29)</f>
        <v>5.2</v>
      </c>
      <c r="W28" s="167"/>
      <c r="X28" s="167"/>
      <c r="AG28" t="s">
        <v>127</v>
      </c>
    </row>
    <row r="29" spans="1:60" outlineLevel="1" x14ac:dyDescent="0.25">
      <c r="A29" s="185">
        <v>11</v>
      </c>
      <c r="B29" s="186" t="s">
        <v>631</v>
      </c>
      <c r="C29" s="194" t="s">
        <v>632</v>
      </c>
      <c r="D29" s="187" t="s">
        <v>633</v>
      </c>
      <c r="E29" s="188">
        <v>5.5393999999999997</v>
      </c>
      <c r="F29" s="189"/>
      <c r="G29" s="190">
        <f>ROUND(E29*F29,2)</f>
        <v>0</v>
      </c>
      <c r="H29" s="164"/>
      <c r="I29" s="160">
        <f>ROUND(E29*H29,2)</f>
        <v>0</v>
      </c>
      <c r="J29" s="164"/>
      <c r="K29" s="160">
        <f>ROUND(E29*J29,2)</f>
        <v>0</v>
      </c>
      <c r="L29" s="160">
        <v>21</v>
      </c>
      <c r="M29" s="160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0"/>
      <c r="S29" s="160" t="s">
        <v>133</v>
      </c>
      <c r="T29" s="160" t="s">
        <v>133</v>
      </c>
      <c r="U29" s="160">
        <v>0.9385</v>
      </c>
      <c r="V29" s="160">
        <f>ROUND(E29*U29,2)</f>
        <v>5.2</v>
      </c>
      <c r="W29" s="160"/>
      <c r="X29" s="160" t="s">
        <v>235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236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5">
      <c r="A30" s="168" t="s">
        <v>126</v>
      </c>
      <c r="B30" s="169" t="s">
        <v>88</v>
      </c>
      <c r="C30" s="197" t="s">
        <v>89</v>
      </c>
      <c r="D30" s="170"/>
      <c r="E30" s="171"/>
      <c r="F30" s="172"/>
      <c r="G30" s="173">
        <f>SUMIF(AG31:AG35,"&lt;&gt;NOR",G31:G35)</f>
        <v>0</v>
      </c>
      <c r="H30" s="167"/>
      <c r="I30" s="167">
        <f>SUM(I31:I35)</f>
        <v>0</v>
      </c>
      <c r="J30" s="167"/>
      <c r="K30" s="167">
        <f>SUM(K31:K35)</f>
        <v>0</v>
      </c>
      <c r="L30" s="167"/>
      <c r="M30" s="167">
        <f>SUM(M31:M35)</f>
        <v>0</v>
      </c>
      <c r="N30" s="167"/>
      <c r="O30" s="167">
        <f>SUM(O31:O35)</f>
        <v>0.01</v>
      </c>
      <c r="P30" s="167"/>
      <c r="Q30" s="167">
        <f>SUM(Q31:Q35)</f>
        <v>0</v>
      </c>
      <c r="R30" s="167"/>
      <c r="S30" s="167"/>
      <c r="T30" s="167"/>
      <c r="U30" s="167"/>
      <c r="V30" s="167">
        <f>SUM(V31:V35)</f>
        <v>10.4</v>
      </c>
      <c r="W30" s="167"/>
      <c r="X30" s="167"/>
      <c r="AG30" t="s">
        <v>127</v>
      </c>
    </row>
    <row r="31" spans="1:60" outlineLevel="1" x14ac:dyDescent="0.25">
      <c r="A31" s="179">
        <v>12</v>
      </c>
      <c r="B31" s="180" t="s">
        <v>634</v>
      </c>
      <c r="C31" s="195" t="s">
        <v>635</v>
      </c>
      <c r="D31" s="181" t="s">
        <v>149</v>
      </c>
      <c r="E31" s="182">
        <v>200</v>
      </c>
      <c r="F31" s="183"/>
      <c r="G31" s="184">
        <f>ROUND(E31*F31,2)</f>
        <v>0</v>
      </c>
      <c r="H31" s="164"/>
      <c r="I31" s="160">
        <f>ROUND(E31*H31,2)</f>
        <v>0</v>
      </c>
      <c r="J31" s="164"/>
      <c r="K31" s="160">
        <f>ROUND(E31*J31,2)</f>
        <v>0</v>
      </c>
      <c r="L31" s="160">
        <v>21</v>
      </c>
      <c r="M31" s="160">
        <f>G31*(1+L31/100)</f>
        <v>0</v>
      </c>
      <c r="N31" s="160">
        <v>5.0000000000000002E-5</v>
      </c>
      <c r="O31" s="160">
        <f>ROUND(E31*N31,2)</f>
        <v>0.01</v>
      </c>
      <c r="P31" s="160">
        <v>0</v>
      </c>
      <c r="Q31" s="160">
        <f>ROUND(E31*P31,2)</f>
        <v>0</v>
      </c>
      <c r="R31" s="160"/>
      <c r="S31" s="160" t="s">
        <v>133</v>
      </c>
      <c r="T31" s="160" t="s">
        <v>133</v>
      </c>
      <c r="U31" s="160">
        <v>5.1999999999999998E-2</v>
      </c>
      <c r="V31" s="160">
        <f>ROUND(E31*U31,2)</f>
        <v>10.4</v>
      </c>
      <c r="W31" s="160"/>
      <c r="X31" s="160" t="s">
        <v>134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135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199" t="s">
        <v>636</v>
      </c>
      <c r="D32" s="165"/>
      <c r="E32" s="166">
        <v>200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394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85">
        <v>13</v>
      </c>
      <c r="B33" s="186" t="s">
        <v>488</v>
      </c>
      <c r="C33" s="194" t="s">
        <v>637</v>
      </c>
      <c r="D33" s="187" t="s">
        <v>152</v>
      </c>
      <c r="E33" s="188">
        <v>1</v>
      </c>
      <c r="F33" s="189"/>
      <c r="G33" s="190">
        <f>ROUND(E33*F33,2)</f>
        <v>0</v>
      </c>
      <c r="H33" s="164"/>
      <c r="I33" s="160">
        <f>ROUND(E33*H33,2)</f>
        <v>0</v>
      </c>
      <c r="J33" s="164"/>
      <c r="K33" s="160">
        <f>ROUND(E33*J33,2)</f>
        <v>0</v>
      </c>
      <c r="L33" s="160">
        <v>21</v>
      </c>
      <c r="M33" s="160">
        <f>G33*(1+L33/100)</f>
        <v>0</v>
      </c>
      <c r="N33" s="160">
        <v>0</v>
      </c>
      <c r="O33" s="160">
        <f>ROUND(E33*N33,2)</f>
        <v>0</v>
      </c>
      <c r="P33" s="160">
        <v>0</v>
      </c>
      <c r="Q33" s="160">
        <f>ROUND(E33*P33,2)</f>
        <v>0</v>
      </c>
      <c r="R33" s="160"/>
      <c r="S33" s="160" t="s">
        <v>153</v>
      </c>
      <c r="T33" s="160" t="s">
        <v>154</v>
      </c>
      <c r="U33" s="160">
        <v>0</v>
      </c>
      <c r="V33" s="160">
        <f>ROUND(E33*U33,2)</f>
        <v>0</v>
      </c>
      <c r="W33" s="160"/>
      <c r="X33" s="160" t="s">
        <v>134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135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0.399999999999999" outlineLevel="1" x14ac:dyDescent="0.25">
      <c r="A34" s="179">
        <v>14</v>
      </c>
      <c r="B34" s="180" t="s">
        <v>490</v>
      </c>
      <c r="C34" s="195" t="s">
        <v>638</v>
      </c>
      <c r="D34" s="181" t="s">
        <v>152</v>
      </c>
      <c r="E34" s="182">
        <v>1</v>
      </c>
      <c r="F34" s="183"/>
      <c r="G34" s="184">
        <f>ROUND(E34*F34,2)</f>
        <v>0</v>
      </c>
      <c r="H34" s="164"/>
      <c r="I34" s="160">
        <f>ROUND(E34*H34,2)</f>
        <v>0</v>
      </c>
      <c r="J34" s="164"/>
      <c r="K34" s="160">
        <f>ROUND(E34*J34,2)</f>
        <v>0</v>
      </c>
      <c r="L34" s="160">
        <v>21</v>
      </c>
      <c r="M34" s="160">
        <f>G34*(1+L34/100)</f>
        <v>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153</v>
      </c>
      <c r="T34" s="160" t="s">
        <v>154</v>
      </c>
      <c r="U34" s="160">
        <v>0</v>
      </c>
      <c r="V34" s="160">
        <f>ROUND(E34*U34,2)</f>
        <v>0</v>
      </c>
      <c r="W34" s="160"/>
      <c r="X34" s="160" t="s">
        <v>134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135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>
        <v>15</v>
      </c>
      <c r="B35" s="158" t="s">
        <v>503</v>
      </c>
      <c r="C35" s="196" t="s">
        <v>504</v>
      </c>
      <c r="D35" s="159" t="s">
        <v>0</v>
      </c>
      <c r="E35" s="191"/>
      <c r="F35" s="164"/>
      <c r="G35" s="160">
        <f>ROUND(E35*F35,2)</f>
        <v>0</v>
      </c>
      <c r="H35" s="164"/>
      <c r="I35" s="160">
        <f>ROUND(E35*H35,2)</f>
        <v>0</v>
      </c>
      <c r="J35" s="164"/>
      <c r="K35" s="160">
        <f>ROUND(E35*J35,2)</f>
        <v>0</v>
      </c>
      <c r="L35" s="160">
        <v>21</v>
      </c>
      <c r="M35" s="160">
        <f>G35*(1+L35/100)</f>
        <v>0</v>
      </c>
      <c r="N35" s="160">
        <v>0</v>
      </c>
      <c r="O35" s="160">
        <f>ROUND(E35*N35,2)</f>
        <v>0</v>
      </c>
      <c r="P35" s="160">
        <v>0</v>
      </c>
      <c r="Q35" s="160">
        <f>ROUND(E35*P35,2)</f>
        <v>0</v>
      </c>
      <c r="R35" s="160"/>
      <c r="S35" s="160" t="s">
        <v>133</v>
      </c>
      <c r="T35" s="160" t="s">
        <v>133</v>
      </c>
      <c r="U35" s="160">
        <v>0</v>
      </c>
      <c r="V35" s="160">
        <f>ROUND(E35*U35,2)</f>
        <v>0</v>
      </c>
      <c r="W35" s="160"/>
      <c r="X35" s="160" t="s">
        <v>235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236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5">
      <c r="A36" s="168" t="s">
        <v>126</v>
      </c>
      <c r="B36" s="169" t="s">
        <v>96</v>
      </c>
      <c r="C36" s="197" t="s">
        <v>97</v>
      </c>
      <c r="D36" s="170"/>
      <c r="E36" s="171"/>
      <c r="F36" s="172"/>
      <c r="G36" s="173">
        <f>SUMIF(AG37:AG41,"&lt;&gt;NOR",G37:G41)</f>
        <v>0</v>
      </c>
      <c r="H36" s="167"/>
      <c r="I36" s="167">
        <f>SUM(I37:I41)</f>
        <v>0</v>
      </c>
      <c r="J36" s="167"/>
      <c r="K36" s="167">
        <f>SUM(K37:K41)</f>
        <v>0</v>
      </c>
      <c r="L36" s="167"/>
      <c r="M36" s="167">
        <f>SUM(M37:M41)</f>
        <v>0</v>
      </c>
      <c r="N36" s="167"/>
      <c r="O36" s="167">
        <f>SUM(O37:O41)</f>
        <v>0</v>
      </c>
      <c r="P36" s="167"/>
      <c r="Q36" s="167">
        <f>SUM(Q37:Q41)</f>
        <v>0</v>
      </c>
      <c r="R36" s="167"/>
      <c r="S36" s="167"/>
      <c r="T36" s="167"/>
      <c r="U36" s="167"/>
      <c r="V36" s="167">
        <f>SUM(V37:V41)</f>
        <v>4.84</v>
      </c>
      <c r="W36" s="167"/>
      <c r="X36" s="167"/>
      <c r="AG36" t="s">
        <v>127</v>
      </c>
    </row>
    <row r="37" spans="1:60" outlineLevel="1" x14ac:dyDescent="0.25">
      <c r="A37" s="179">
        <v>16</v>
      </c>
      <c r="B37" s="180" t="s">
        <v>639</v>
      </c>
      <c r="C37" s="195" t="s">
        <v>640</v>
      </c>
      <c r="D37" s="181" t="s">
        <v>633</v>
      </c>
      <c r="E37" s="182">
        <v>3.38</v>
      </c>
      <c r="F37" s="183"/>
      <c r="G37" s="184">
        <f>ROUND(E37*F37,2)</f>
        <v>0</v>
      </c>
      <c r="H37" s="164"/>
      <c r="I37" s="160">
        <f>ROUND(E37*H37,2)</f>
        <v>0</v>
      </c>
      <c r="J37" s="164"/>
      <c r="K37" s="160">
        <f>ROUND(E37*J37,2)</f>
        <v>0</v>
      </c>
      <c r="L37" s="160">
        <v>21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133</v>
      </c>
      <c r="T37" s="160" t="s">
        <v>133</v>
      </c>
      <c r="U37" s="160">
        <v>0.49</v>
      </c>
      <c r="V37" s="160">
        <f>ROUND(E37*U37,2)</f>
        <v>1.66</v>
      </c>
      <c r="W37" s="160"/>
      <c r="X37" s="160" t="s">
        <v>641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642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259" t="s">
        <v>643</v>
      </c>
      <c r="D38" s="260"/>
      <c r="E38" s="260"/>
      <c r="F38" s="260"/>
      <c r="G38" s="2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129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85">
        <v>17</v>
      </c>
      <c r="B39" s="186" t="s">
        <v>644</v>
      </c>
      <c r="C39" s="194" t="s">
        <v>645</v>
      </c>
      <c r="D39" s="187" t="s">
        <v>633</v>
      </c>
      <c r="E39" s="188">
        <v>47.32</v>
      </c>
      <c r="F39" s="189"/>
      <c r="G39" s="190">
        <f>ROUND(E39*F39,2)</f>
        <v>0</v>
      </c>
      <c r="H39" s="164"/>
      <c r="I39" s="160">
        <f>ROUND(E39*H39,2)</f>
        <v>0</v>
      </c>
      <c r="J39" s="164"/>
      <c r="K39" s="160">
        <f>ROUND(E39*J39,2)</f>
        <v>0</v>
      </c>
      <c r="L39" s="160">
        <v>21</v>
      </c>
      <c r="M39" s="160">
        <f>G39*(1+L39/100)</f>
        <v>0</v>
      </c>
      <c r="N39" s="160">
        <v>0</v>
      </c>
      <c r="O39" s="160">
        <f>ROUND(E39*N39,2)</f>
        <v>0</v>
      </c>
      <c r="P39" s="160">
        <v>0</v>
      </c>
      <c r="Q39" s="160">
        <f>ROUND(E39*P39,2)</f>
        <v>0</v>
      </c>
      <c r="R39" s="160"/>
      <c r="S39" s="160" t="s">
        <v>133</v>
      </c>
      <c r="T39" s="160" t="s">
        <v>133</v>
      </c>
      <c r="U39" s="160">
        <v>0</v>
      </c>
      <c r="V39" s="160">
        <f>ROUND(E39*U39,2)</f>
        <v>0</v>
      </c>
      <c r="W39" s="160"/>
      <c r="X39" s="160" t="s">
        <v>641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642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85">
        <v>18</v>
      </c>
      <c r="B40" s="186" t="s">
        <v>646</v>
      </c>
      <c r="C40" s="194" t="s">
        <v>647</v>
      </c>
      <c r="D40" s="187" t="s">
        <v>633</v>
      </c>
      <c r="E40" s="188">
        <v>3.38</v>
      </c>
      <c r="F40" s="189"/>
      <c r="G40" s="190">
        <f>ROUND(E40*F40,2)</f>
        <v>0</v>
      </c>
      <c r="H40" s="164"/>
      <c r="I40" s="160">
        <f>ROUND(E40*H40,2)</f>
        <v>0</v>
      </c>
      <c r="J40" s="164"/>
      <c r="K40" s="160">
        <f>ROUND(E40*J40,2)</f>
        <v>0</v>
      </c>
      <c r="L40" s="160">
        <v>21</v>
      </c>
      <c r="M40" s="160">
        <f>G40*(1+L40/100)</f>
        <v>0</v>
      </c>
      <c r="N40" s="160">
        <v>0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133</v>
      </c>
      <c r="T40" s="160" t="s">
        <v>133</v>
      </c>
      <c r="U40" s="160">
        <v>0.94199999999999995</v>
      </c>
      <c r="V40" s="160">
        <f>ROUND(E40*U40,2)</f>
        <v>3.18</v>
      </c>
      <c r="W40" s="160"/>
      <c r="X40" s="160" t="s">
        <v>641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642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9">
        <v>19</v>
      </c>
      <c r="B41" s="180" t="s">
        <v>648</v>
      </c>
      <c r="C41" s="195" t="s">
        <v>649</v>
      </c>
      <c r="D41" s="181" t="s">
        <v>633</v>
      </c>
      <c r="E41" s="182">
        <v>3.38</v>
      </c>
      <c r="F41" s="183"/>
      <c r="G41" s="184">
        <f>ROUND(E41*F41,2)</f>
        <v>0</v>
      </c>
      <c r="H41" s="164"/>
      <c r="I41" s="160">
        <f>ROUND(E41*H41,2)</f>
        <v>0</v>
      </c>
      <c r="J41" s="164"/>
      <c r="K41" s="160">
        <f>ROUND(E41*J41,2)</f>
        <v>0</v>
      </c>
      <c r="L41" s="160">
        <v>21</v>
      </c>
      <c r="M41" s="160">
        <f>G41*(1+L41/100)</f>
        <v>0</v>
      </c>
      <c r="N41" s="160">
        <v>0</v>
      </c>
      <c r="O41" s="160">
        <f>ROUND(E41*N41,2)</f>
        <v>0</v>
      </c>
      <c r="P41" s="160">
        <v>0</v>
      </c>
      <c r="Q41" s="160">
        <f>ROUND(E41*P41,2)</f>
        <v>0</v>
      </c>
      <c r="R41" s="160"/>
      <c r="S41" s="160" t="s">
        <v>133</v>
      </c>
      <c r="T41" s="160" t="s">
        <v>133</v>
      </c>
      <c r="U41" s="160">
        <v>0</v>
      </c>
      <c r="V41" s="160">
        <f>ROUND(E41*U41,2)</f>
        <v>0</v>
      </c>
      <c r="W41" s="160"/>
      <c r="X41" s="160" t="s">
        <v>641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642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5">
      <c r="A42" s="3"/>
      <c r="B42" s="4"/>
      <c r="C42" s="200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v>15</v>
      </c>
      <c r="AF42">
        <v>21</v>
      </c>
      <c r="AG42" t="s">
        <v>113</v>
      </c>
    </row>
    <row r="43" spans="1:60" x14ac:dyDescent="0.25">
      <c r="A43" s="153"/>
      <c r="B43" s="154" t="s">
        <v>31</v>
      </c>
      <c r="C43" s="193"/>
      <c r="D43" s="155"/>
      <c r="E43" s="156"/>
      <c r="F43" s="156"/>
      <c r="G43" s="192">
        <f>G8+G10+G18+G20+G22+G28+G30+G36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AE43">
        <f>SUMIF(L7:L41,AE42,G7:G41)</f>
        <v>0</v>
      </c>
      <c r="AF43">
        <f>SUMIF(L7:L41,AF42,G7:G41)</f>
        <v>0</v>
      </c>
      <c r="AG43" t="s">
        <v>570</v>
      </c>
    </row>
    <row r="44" spans="1:60" x14ac:dyDescent="0.25">
      <c r="A44" s="3"/>
      <c r="B44" s="4"/>
      <c r="C44" s="200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5">
      <c r="A45" s="3"/>
      <c r="B45" s="4"/>
      <c r="C45" s="200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5">
      <c r="A46" s="270" t="s">
        <v>571</v>
      </c>
      <c r="B46" s="270"/>
      <c r="C46" s="271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5">
      <c r="A47" s="272"/>
      <c r="B47" s="273"/>
      <c r="C47" s="274"/>
      <c r="D47" s="273"/>
      <c r="E47" s="273"/>
      <c r="F47" s="273"/>
      <c r="G47" s="27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G47" t="s">
        <v>572</v>
      </c>
    </row>
    <row r="48" spans="1:60" x14ac:dyDescent="0.25">
      <c r="A48" s="276"/>
      <c r="B48" s="277"/>
      <c r="C48" s="278"/>
      <c r="D48" s="277"/>
      <c r="E48" s="277"/>
      <c r="F48" s="277"/>
      <c r="G48" s="27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33" x14ac:dyDescent="0.25">
      <c r="A49" s="276"/>
      <c r="B49" s="277"/>
      <c r="C49" s="278"/>
      <c r="D49" s="277"/>
      <c r="E49" s="277"/>
      <c r="F49" s="277"/>
      <c r="G49" s="279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 x14ac:dyDescent="0.25">
      <c r="A50" s="276"/>
      <c r="B50" s="277"/>
      <c r="C50" s="278"/>
      <c r="D50" s="277"/>
      <c r="E50" s="277"/>
      <c r="F50" s="277"/>
      <c r="G50" s="279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5">
      <c r="A51" s="280"/>
      <c r="B51" s="281"/>
      <c r="C51" s="282"/>
      <c r="D51" s="281"/>
      <c r="E51" s="281"/>
      <c r="F51" s="281"/>
      <c r="G51" s="28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5">
      <c r="A52" s="3"/>
      <c r="B52" s="4"/>
      <c r="C52" s="200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5">
      <c r="C53" s="201"/>
      <c r="D53" s="10"/>
      <c r="AG53" t="s">
        <v>604</v>
      </c>
    </row>
    <row r="54" spans="1:33" x14ac:dyDescent="0.25">
      <c r="D54" s="10"/>
    </row>
    <row r="55" spans="1:33" x14ac:dyDescent="0.25">
      <c r="D55" s="10"/>
    </row>
    <row r="56" spans="1:33" x14ac:dyDescent="0.25">
      <c r="D56" s="10"/>
    </row>
    <row r="57" spans="1:33" x14ac:dyDescent="0.25">
      <c r="D57" s="10"/>
    </row>
    <row r="58" spans="1:33" x14ac:dyDescent="0.25">
      <c r="D58" s="10"/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9">
    <mergeCell ref="A47:G51"/>
    <mergeCell ref="C12:G12"/>
    <mergeCell ref="C17:G17"/>
    <mergeCell ref="C38:G38"/>
    <mergeCell ref="A1:G1"/>
    <mergeCell ref="C2:G2"/>
    <mergeCell ref="C3:G3"/>
    <mergeCell ref="C4:G4"/>
    <mergeCell ref="A46:C4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PS1 1 Pol</vt:lpstr>
      <vt:lpstr>PS1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'PS1 1 Pol'!Názvy_tisku</vt:lpstr>
      <vt:lpstr>'PS1 2 Pol'!Názvy_tisku</vt:lpstr>
      <vt:lpstr>oadresa</vt:lpstr>
      <vt:lpstr>Stavba!Objednatel</vt:lpstr>
      <vt:lpstr>Stavba!Objekt</vt:lpstr>
      <vt:lpstr>'PS1 1 Pol'!Oblast_tisku</vt:lpstr>
      <vt:lpstr>'PS1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Kamila Ambrožová</cp:lastModifiedBy>
  <cp:lastPrinted>2021-03-23T11:36:37Z</cp:lastPrinted>
  <dcterms:created xsi:type="dcterms:W3CDTF">2009-04-08T07:15:50Z</dcterms:created>
  <dcterms:modified xsi:type="dcterms:W3CDTF">2021-03-23T11:36:39Z</dcterms:modified>
</cp:coreProperties>
</file>